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-WPM 14.11.2025/"/>
    </mc:Choice>
  </mc:AlternateContent>
  <xr:revisionPtr revIDLastSave="73" documentId="13_ncr:1_{351986FD-2FE8-4223-8FA5-D660A1B51907}" xr6:coauthVersionLast="47" xr6:coauthVersionMax="47" xr10:uidLastSave="{5114E312-CEF3-47EE-94A4-1279CF1E03F5}"/>
  <bookViews>
    <workbookView minimized="1" xWindow="6612" yWindow="5136" windowWidth="13824" windowHeight="7104" xr2:uid="{00000000-000D-0000-FFFF-FFFF00000000}"/>
  </bookViews>
  <sheets>
    <sheet name="stawka_godz" sheetId="20" r:id="rId1"/>
    <sheet name="94.26" sheetId="18" r:id="rId2"/>
    <sheet name="100.10.01" sheetId="21" r:id="rId3"/>
  </sheets>
  <definedNames>
    <definedName name="_xlnm.Print_Area" localSheetId="1">'94.26'!$A$65:$F$81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1" l="1"/>
  <c r="F29" i="21" s="1"/>
  <c r="D30" i="21"/>
  <c r="F30" i="21" s="1"/>
  <c r="H22" i="21"/>
  <c r="H21" i="21"/>
  <c r="H20" i="21"/>
  <c r="H19" i="21"/>
  <c r="H18" i="21"/>
  <c r="H17" i="21"/>
  <c r="H16" i="21"/>
  <c r="H15" i="21"/>
  <c r="H14" i="21"/>
  <c r="H13" i="21"/>
  <c r="H12" i="21"/>
  <c r="F31" i="21" l="1"/>
  <c r="B36" i="21"/>
  <c r="H23" i="21"/>
  <c r="B35" i="21" s="1"/>
  <c r="E72" i="18"/>
  <c r="E74" i="18"/>
  <c r="E73" i="18"/>
  <c r="H59" i="18"/>
  <c r="H58" i="18"/>
  <c r="B37" i="21" l="1"/>
  <c r="H24" i="18"/>
  <c r="H19" i="18"/>
  <c r="H20" i="18"/>
  <c r="G72" i="18" l="1"/>
  <c r="F74" i="18"/>
  <c r="G74" i="18" s="1"/>
  <c r="F73" i="18"/>
  <c r="G73" i="18" l="1"/>
  <c r="D43" i="18"/>
  <c r="H43" i="18" s="1"/>
  <c r="D38" i="18"/>
  <c r="H38" i="18" s="1"/>
  <c r="D33" i="18"/>
  <c r="H33" i="18" s="1"/>
  <c r="H2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2" i="18"/>
  <c r="H41" i="18"/>
  <c r="H40" i="18"/>
  <c r="H39" i="18"/>
  <c r="H37" i="18"/>
  <c r="H36" i="18"/>
  <c r="H35" i="18"/>
  <c r="H34" i="18"/>
  <c r="H32" i="18"/>
  <c r="H31" i="18"/>
  <c r="H30" i="18"/>
  <c r="H29" i="18"/>
  <c r="H27" i="18"/>
  <c r="H26" i="18"/>
  <c r="H25" i="18"/>
  <c r="H23" i="18"/>
  <c r="H22" i="18"/>
  <c r="H21" i="18"/>
  <c r="H18" i="18"/>
  <c r="H17" i="18"/>
  <c r="H16" i="18"/>
  <c r="H15" i="18"/>
  <c r="H14" i="18"/>
  <c r="G75" i="18" l="1"/>
  <c r="B80" i="18" s="1"/>
  <c r="H60" i="18"/>
  <c r="B79" i="18" s="1"/>
  <c r="B81" i="18" l="1"/>
</calcChain>
</file>

<file path=xl/sharedStrings.xml><?xml version="1.0" encoding="utf-8"?>
<sst xmlns="http://schemas.openxmlformats.org/spreadsheetml/2006/main" count="330" uniqueCount="212">
  <si>
    <t>T</t>
  </si>
  <si>
    <t>C</t>
  </si>
  <si>
    <t>M</t>
  </si>
  <si>
    <t>N</t>
  </si>
  <si>
    <t>Typ</t>
  </si>
  <si>
    <t>Indeks materiału</t>
  </si>
  <si>
    <t>Razem:</t>
  </si>
  <si>
    <t>Osobowe:</t>
  </si>
  <si>
    <t>Materiały:</t>
  </si>
  <si>
    <t xml:space="preserve">              D</t>
  </si>
  <si>
    <t>Wkład do kosztu jednostkowego</t>
  </si>
  <si>
    <t>Zużyta ilość  M      na  N procedur</t>
  </si>
  <si>
    <t>Jednostka czasu</t>
  </si>
  <si>
    <t>Grupa pracownicza</t>
  </si>
  <si>
    <t>Tabela nakładu czasu pracy osób wykonujących procedurę (koszty osobowe):</t>
  </si>
  <si>
    <t>U = (L/N) x C</t>
  </si>
  <si>
    <t>L</t>
  </si>
  <si>
    <t>D</t>
  </si>
  <si>
    <t>I</t>
  </si>
  <si>
    <t>Cena jednostki miary</t>
  </si>
  <si>
    <t>Liczba M zużyta na N procedur</t>
  </si>
  <si>
    <t>Jednostka miary</t>
  </si>
  <si>
    <t>Współczynnik (l. procedur)</t>
  </si>
  <si>
    <t>Tabela zużycia materiałów i sprzętu medycznego (koszty materiałowe):</t>
  </si>
  <si>
    <t xml:space="preserve">Nazwa (kod) procedury medycznej: </t>
  </si>
  <si>
    <t>Nr ośrodka powstawania kosztów:</t>
  </si>
  <si>
    <t xml:space="preserve">Jednostka organizacyjna: </t>
  </si>
  <si>
    <t>Materiał (lek)
 Sprzęt zużywalny</t>
  </si>
  <si>
    <t>ILOŚCIOWE ZESTAWIENIE ZASOBÓW ZUŻYWANYCH PODCZAS TYPOWEGO WYKONANIA PROCEDURY MEDYCZNEJ</t>
  </si>
  <si>
    <t>Tab. 1a</t>
  </si>
  <si>
    <t>Tab. 1b</t>
  </si>
  <si>
    <t>P=(T/N)xC</t>
  </si>
  <si>
    <t>Koszt jednostki czasu M</t>
  </si>
  <si>
    <t xml:space="preserve">Filtr  mechaniczny oddechowy </t>
  </si>
  <si>
    <t>jednorazowy</t>
  </si>
  <si>
    <t>szt.</t>
  </si>
  <si>
    <t>jednorazowa</t>
  </si>
  <si>
    <t>Sterifix Mini -spake</t>
  </si>
  <si>
    <t>JU01-DRE006</t>
  </si>
  <si>
    <t>Worek Jednorazowy do systemu ssącego</t>
  </si>
  <si>
    <t>Rękawiczki nitrylowe 1,5 lub poniżej</t>
  </si>
  <si>
    <t>jednorazowe</t>
  </si>
  <si>
    <t>Strzykawka</t>
  </si>
  <si>
    <t>5ml</t>
  </si>
  <si>
    <t>10ml</t>
  </si>
  <si>
    <t>20 ml</t>
  </si>
  <si>
    <t>JU01-PRZ007</t>
  </si>
  <si>
    <t>dorażnie</t>
  </si>
  <si>
    <t>podkład jednorazowy</t>
  </si>
  <si>
    <t>rolka</t>
  </si>
  <si>
    <t>KOM-00377</t>
  </si>
  <si>
    <t>kompresy niejałowe 10x10 cm</t>
  </si>
  <si>
    <t>JU01-POJ015</t>
  </si>
  <si>
    <t>szt</t>
  </si>
  <si>
    <t>elektrody EKG</t>
  </si>
  <si>
    <t xml:space="preserve">Płyn do dezynfekcji rąk </t>
  </si>
  <si>
    <t>MEL-04109</t>
  </si>
  <si>
    <t>Płyn do dezynfekcji powierzchni</t>
  </si>
  <si>
    <t>butelka</t>
  </si>
  <si>
    <t>SAN-85582</t>
  </si>
  <si>
    <t>chusteczki do dezynfekcji sprzętu</t>
  </si>
  <si>
    <t>płyn do odkazania skóry</t>
  </si>
  <si>
    <t>żel do ekg</t>
  </si>
  <si>
    <t>NAT-78491</t>
  </si>
  <si>
    <t>natrium chloratum 0,9 %  10 ml</t>
  </si>
  <si>
    <t>NAT-04625</t>
  </si>
  <si>
    <t>natrium chloratum 0,9 % 100 ml</t>
  </si>
  <si>
    <t>DER-83986</t>
  </si>
  <si>
    <t>kaniula dożylna  : różowy, niebieski</t>
  </si>
  <si>
    <t>igła j.uż. 08 do pobierania leków</t>
  </si>
  <si>
    <t>jednarazowa</t>
  </si>
  <si>
    <t>igła systemowa rozm.21 G</t>
  </si>
  <si>
    <t>MDJU-MAS002</t>
  </si>
  <si>
    <t>maska chirurgiczna</t>
  </si>
  <si>
    <t>MDJU-FAR009</t>
  </si>
  <si>
    <t>KOM-00375</t>
  </si>
  <si>
    <t>JU01-STA002</t>
  </si>
  <si>
    <t>JU01-ŁYŻ001</t>
  </si>
  <si>
    <t>łyżka światłowodowa do laryngoskopu</t>
  </si>
  <si>
    <t>JU01-MIS001</t>
  </si>
  <si>
    <t>uchwyt vacutainer</t>
  </si>
  <si>
    <t>PRO-00655</t>
  </si>
  <si>
    <t>Propofol 1% inj.</t>
  </si>
  <si>
    <t>ATR-00074</t>
  </si>
  <si>
    <t>Atropinum sulfuricum 0,5mg/ml inj.</t>
  </si>
  <si>
    <t>Atropinum sulfuricum 1mg/ml inj.</t>
  </si>
  <si>
    <t>HYP-00835</t>
  </si>
  <si>
    <t>Hypnomidate 2mg/ml inj.</t>
  </si>
  <si>
    <t>Tiopental 500mg inj.</t>
  </si>
  <si>
    <t>DEX-85017</t>
  </si>
  <si>
    <t>Dexmedetomidine 100ug/ml inj.</t>
  </si>
  <si>
    <t>MEM-00000</t>
  </si>
  <si>
    <t>Memotropil 20% 200mg/ml inj.</t>
  </si>
  <si>
    <t>MIV-01329</t>
  </si>
  <si>
    <t>Mivacron 2mg/ml inj.</t>
  </si>
  <si>
    <t>CHL-00138</t>
  </si>
  <si>
    <t>Chlorsuccillin 200mg inj.</t>
  </si>
  <si>
    <t>CLO-01112</t>
  </si>
  <si>
    <t>Clonazepam 1mg/ml inj.</t>
  </si>
  <si>
    <t>TAC-79834</t>
  </si>
  <si>
    <t>Tachyben 5mg/ml inj.</t>
  </si>
  <si>
    <t>piel. anest</t>
  </si>
  <si>
    <t>94.26 Terapia elektrowstrząsowa</t>
  </si>
  <si>
    <t>Pracownia Elektrowstrząsów</t>
  </si>
  <si>
    <t>507-01-27</t>
  </si>
  <si>
    <t>godzina</t>
  </si>
  <si>
    <t>JU01-FIL017</t>
  </si>
  <si>
    <t>JU01-MAS003</t>
  </si>
  <si>
    <t>JU01-RUR009</t>
  </si>
  <si>
    <t>JU01-STE001</t>
  </si>
  <si>
    <t>JU01-DRE011</t>
  </si>
  <si>
    <t>JU01-STR007</t>
  </si>
  <si>
    <t>JU01-STR006</t>
  </si>
  <si>
    <t>JU01-STR005</t>
  </si>
  <si>
    <t>JU05-POD015</t>
  </si>
  <si>
    <t>przyrząd do przet. pł. inf.</t>
  </si>
  <si>
    <t>OPA-02536</t>
  </si>
  <si>
    <t>opakowanie</t>
  </si>
  <si>
    <t>JU01-ELE004</t>
  </si>
  <si>
    <t>JU01-CEW034</t>
  </si>
  <si>
    <t>JU01-POJ005</t>
  </si>
  <si>
    <t>500-600 ml</t>
  </si>
  <si>
    <t>SPI-83919</t>
  </si>
  <si>
    <t>op - 200 szt.</t>
  </si>
  <si>
    <t>KOD-01125</t>
  </si>
  <si>
    <t>JU07-ŻEL002</t>
  </si>
  <si>
    <t>op - 50 amp.</t>
  </si>
  <si>
    <t>6cmx7cm/op-100 szt.</t>
  </si>
  <si>
    <t>JU01-KAN019</t>
  </si>
  <si>
    <t>JU01-KOŃ010</t>
  </si>
  <si>
    <t>JU01-IGŁ022</t>
  </si>
  <si>
    <t>JU01-PRO013</t>
  </si>
  <si>
    <t>JU01-KIE001</t>
  </si>
  <si>
    <t>JU01-ADA003</t>
  </si>
  <si>
    <t>JU01-IGŁ056</t>
  </si>
  <si>
    <t>JU07-PAP026</t>
  </si>
  <si>
    <t>SEN-73022</t>
  </si>
  <si>
    <t>JU01-IGŁ023</t>
  </si>
  <si>
    <t>JU01-UCH001</t>
  </si>
  <si>
    <t>ATR-00075</t>
  </si>
  <si>
    <t>THI-79930</t>
  </si>
  <si>
    <t>Maska krtaniowa</t>
  </si>
  <si>
    <t>pojemnik na odpady - igły</t>
  </si>
  <si>
    <t>op - 10 fiolek</t>
  </si>
  <si>
    <t>Maska anestetyczna bezbarwna</t>
  </si>
  <si>
    <t>ECO/ 3-6</t>
  </si>
  <si>
    <t>GUEDEL</t>
  </si>
  <si>
    <t>Rurka ustno-gardlowa</t>
  </si>
  <si>
    <t>1-3 l</t>
  </si>
  <si>
    <t>JU01-RĘK006</t>
  </si>
  <si>
    <t>JU01-STR009</t>
  </si>
  <si>
    <t>rolka 50x50</t>
  </si>
  <si>
    <t>4m x 15cm</t>
  </si>
  <si>
    <t>opaska dziana</t>
  </si>
  <si>
    <t>10cm x 10cm - 100 szt.</t>
  </si>
  <si>
    <t>0,5 - 0,7 l</t>
  </si>
  <si>
    <t>RESPIFLO</t>
  </si>
  <si>
    <t>12-18/600</t>
  </si>
  <si>
    <t xml:space="preserve">cewnik do odsysania </t>
  </si>
  <si>
    <t>SPIRIGEL COMPLETE 750 ml</t>
  </si>
  <si>
    <t>MELISEPTOL 1 l</t>
  </si>
  <si>
    <t>KODAN 250ml</t>
  </si>
  <si>
    <t>0,25 kg</t>
  </si>
  <si>
    <t>DERMAFOIL - opatrunek jałowy</t>
  </si>
  <si>
    <t>końcówka do odsysania</t>
  </si>
  <si>
    <t>YANKAUER</t>
  </si>
  <si>
    <t>op - 100 szt.</t>
  </si>
  <si>
    <t>2 ml - v</t>
  </si>
  <si>
    <t>probówka</t>
  </si>
  <si>
    <t>kieliszek do leków j.uż.</t>
  </si>
  <si>
    <t>LUER</t>
  </si>
  <si>
    <t>adapter</t>
  </si>
  <si>
    <t>rozm. 21 G dł. 32 mm</t>
  </si>
  <si>
    <t>fartuch ochronny dla pacjenta</t>
  </si>
  <si>
    <t>5cm x 5cm - 100 szt.</t>
  </si>
  <si>
    <t xml:space="preserve">kompresy niejałowe </t>
  </si>
  <si>
    <t>papier do aparatu EKG</t>
  </si>
  <si>
    <t>ELI-150</t>
  </si>
  <si>
    <t>SENSIPLAST przylepiec</t>
  </si>
  <si>
    <t>igła j.uż.do pobierania leków</t>
  </si>
  <si>
    <t>1,1 - 1,2 - 100 szt.</t>
  </si>
  <si>
    <t>staza gumowa bezlateksowa</t>
  </si>
  <si>
    <t>miska nerkowata tekturowa</t>
  </si>
  <si>
    <t>20 ml - 5 amp.</t>
  </si>
  <si>
    <t>1 ml - 10 amp.</t>
  </si>
  <si>
    <t>10 ml - 5 amp.</t>
  </si>
  <si>
    <t>grupa pracownicza</t>
  </si>
  <si>
    <t>stawka/godz</t>
  </si>
  <si>
    <t>Pracownia Elektrowstrząsów (Oddz. Psych. I Psychoterapii)</t>
  </si>
  <si>
    <t>pielęgniarka psych.</t>
  </si>
  <si>
    <t>pielęgniarka anestezj.</t>
  </si>
  <si>
    <t>lekarz psych.</t>
  </si>
  <si>
    <t>lekarz anestezj.</t>
  </si>
  <si>
    <t>JU01-KOR004</t>
  </si>
  <si>
    <t>Koreczek LUER-LOCK</t>
  </si>
  <si>
    <t xml:space="preserve">  Współczynnik                             ( ilość procedur)</t>
  </si>
  <si>
    <t>WAT-85759</t>
  </si>
  <si>
    <t>Wata celulozowa lignina</t>
  </si>
  <si>
    <t>piel. psych.  (przygotowanie do zabiegu)</t>
  </si>
  <si>
    <t>piel. psych. (obserwacja po zabiegu)</t>
  </si>
  <si>
    <t>lek. anest.</t>
  </si>
  <si>
    <t>fiolka</t>
  </si>
  <si>
    <t>25 amp</t>
  </si>
  <si>
    <t>amp</t>
  </si>
  <si>
    <t>5 amp</t>
  </si>
  <si>
    <t>10 amp</t>
  </si>
  <si>
    <t>Znieczulenie ogólne do zabiegu elektrowstrząsów ( do 30min)</t>
  </si>
  <si>
    <t>50 ml</t>
  </si>
  <si>
    <t>lekarz psychiatra</t>
  </si>
  <si>
    <t>100.10.01</t>
  </si>
  <si>
    <t>507-01-38 Dział Anestezjologii</t>
  </si>
  <si>
    <t>100.10.01 Znieczulenie ogólne do zabiegu elektrowstrząsów ( do 30min)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</si>
</sst>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rgb="FF000000"/>
      <name val="Czcionka tekstu podstawowego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2" xfId="1" applyFont="1" applyBorder="1"/>
    <xf numFmtId="164" fontId="2" fillId="0" borderId="2" xfId="1" applyNumberFormat="1" applyFont="1" applyBorder="1" applyAlignment="1">
      <alignment horizontal="center"/>
    </xf>
    <xf numFmtId="0" fontId="4" fillId="0" borderId="0" xfId="0" applyFont="1"/>
    <xf numFmtId="0" fontId="3" fillId="0" borderId="0" xfId="1" applyFont="1"/>
    <xf numFmtId="49" fontId="5" fillId="0" borderId="0" xfId="0" applyNumberFormat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2" fillId="0" borderId="3" xfId="1" applyFont="1" applyBorder="1"/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1" applyFont="1" applyAlignment="1">
      <alignment horizontal="right"/>
    </xf>
    <xf numFmtId="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right"/>
    </xf>
    <xf numFmtId="164" fontId="2" fillId="0" borderId="3" xfId="1" applyNumberFormat="1" applyFont="1" applyBorder="1" applyAlignment="1">
      <alignment horizontal="right"/>
    </xf>
    <xf numFmtId="49" fontId="6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5" fillId="0" borderId="0" xfId="0" applyFont="1"/>
    <xf numFmtId="0" fontId="8" fillId="0" borderId="2" xfId="1" applyFont="1" applyBorder="1"/>
    <xf numFmtId="2" fontId="0" fillId="0" borderId="2" xfId="0" applyNumberForma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/>
    </xf>
    <xf numFmtId="0" fontId="3" fillId="0" borderId="2" xfId="1" applyFont="1" applyBorder="1"/>
    <xf numFmtId="0" fontId="8" fillId="0" borderId="0" xfId="1" applyFont="1" applyAlignment="1">
      <alignment horizontal="left" wrapText="1"/>
    </xf>
    <xf numFmtId="0" fontId="8" fillId="0" borderId="4" xfId="1" applyFont="1" applyBorder="1" applyAlignment="1">
      <alignment horizontal="left" wrapText="1"/>
    </xf>
    <xf numFmtId="0" fontId="3" fillId="0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/>
    </xf>
    <xf numFmtId="3" fontId="3" fillId="0" borderId="2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vertical="center"/>
    </xf>
    <xf numFmtId="0" fontId="4" fillId="0" borderId="0" xfId="0" applyFont="1" applyFill="1"/>
    <xf numFmtId="0" fontId="0" fillId="0" borderId="0" xfId="0" applyFill="1"/>
    <xf numFmtId="0" fontId="4" fillId="0" borderId="2" xfId="0" applyFont="1" applyFill="1" applyBorder="1"/>
    <xf numFmtId="0" fontId="4" fillId="0" borderId="2" xfId="1" applyFon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zoomScaleNormal="100" workbookViewId="0">
      <selection activeCell="G11" sqref="G11"/>
    </sheetView>
  </sheetViews>
  <sheetFormatPr defaultRowHeight="13.8"/>
  <cols>
    <col min="1" max="1" width="25.3984375" customWidth="1"/>
    <col min="2" max="2" width="23.19921875" customWidth="1"/>
  </cols>
  <sheetData>
    <row r="1" spans="1:2">
      <c r="A1" s="28" t="s">
        <v>188</v>
      </c>
    </row>
    <row r="2" spans="1:2">
      <c r="A2" s="28" t="s">
        <v>104</v>
      </c>
    </row>
    <row r="4" spans="1:2" ht="27" customHeight="1">
      <c r="A4" s="29" t="s">
        <v>186</v>
      </c>
      <c r="B4" s="29" t="s">
        <v>187</v>
      </c>
    </row>
    <row r="5" spans="1:2" s="31" customFormat="1" ht="27.6" customHeight="1">
      <c r="A5" s="30" t="s">
        <v>191</v>
      </c>
      <c r="B5" s="43">
        <v>125</v>
      </c>
    </row>
    <row r="6" spans="1:2" s="31" customFormat="1" ht="27.6" customHeight="1">
      <c r="A6" s="30" t="s">
        <v>192</v>
      </c>
      <c r="B6" s="43">
        <v>160</v>
      </c>
    </row>
    <row r="7" spans="1:2" ht="27.6" customHeight="1">
      <c r="A7" s="32" t="s">
        <v>189</v>
      </c>
      <c r="B7" s="30">
        <v>60.83</v>
      </c>
    </row>
    <row r="8" spans="1:2" ht="27.6" customHeight="1">
      <c r="A8" s="33" t="s">
        <v>190</v>
      </c>
      <c r="B8" s="33">
        <v>61.24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82"/>
  <sheetViews>
    <sheetView topLeftCell="A62" zoomScaleNormal="100" workbookViewId="0">
      <selection activeCell="K14" sqref="K14"/>
    </sheetView>
  </sheetViews>
  <sheetFormatPr defaultColWidth="9" defaultRowHeight="13.2"/>
  <cols>
    <col min="1" max="1" width="15.8984375" style="12" customWidth="1"/>
    <col min="2" max="2" width="26.59765625" style="12" customWidth="1"/>
    <col min="3" max="3" width="16.19921875" style="12" customWidth="1"/>
    <col min="4" max="4" width="12" style="12" customWidth="1"/>
    <col min="5" max="5" width="11.09765625" style="12" customWidth="1"/>
    <col min="6" max="6" width="13.5" style="12" customWidth="1"/>
    <col min="7" max="7" width="13.09765625" style="12" customWidth="1"/>
    <col min="8" max="8" width="16.19921875" style="12" customWidth="1"/>
    <col min="9" max="16384" width="9" style="12"/>
  </cols>
  <sheetData>
    <row r="3" spans="1:8">
      <c r="B3" s="12" t="s">
        <v>28</v>
      </c>
    </row>
    <row r="5" spans="1:8">
      <c r="A5" s="12" t="s">
        <v>29</v>
      </c>
    </row>
    <row r="6" spans="1:8">
      <c r="A6" s="13" t="s">
        <v>26</v>
      </c>
      <c r="B6" s="13"/>
      <c r="C6" s="14" t="s">
        <v>103</v>
      </c>
      <c r="D6" s="15"/>
      <c r="E6" s="15"/>
      <c r="F6" s="16"/>
      <c r="G6" s="16"/>
      <c r="H6" s="16"/>
    </row>
    <row r="7" spans="1:8">
      <c r="A7" s="13" t="s">
        <v>25</v>
      </c>
      <c r="B7" s="13"/>
      <c r="C7" s="14" t="s">
        <v>104</v>
      </c>
      <c r="D7" s="15"/>
      <c r="E7" s="16"/>
      <c r="F7" s="16"/>
      <c r="G7" s="16"/>
      <c r="H7" s="16"/>
    </row>
    <row r="8" spans="1:8">
      <c r="A8" s="13" t="s">
        <v>24</v>
      </c>
      <c r="B8" s="16"/>
      <c r="C8" s="17" t="s">
        <v>102</v>
      </c>
      <c r="D8" s="15"/>
      <c r="E8" s="15"/>
      <c r="F8" s="15"/>
      <c r="G8" s="16"/>
      <c r="H8" s="16"/>
    </row>
    <row r="9" spans="1:8">
      <c r="A9" s="13"/>
      <c r="B9" s="16"/>
      <c r="C9" s="17"/>
      <c r="D9" s="15"/>
      <c r="E9" s="15"/>
      <c r="F9" s="15"/>
      <c r="G9" s="16"/>
      <c r="H9" s="16"/>
    </row>
    <row r="10" spans="1:8">
      <c r="A10" s="13" t="s">
        <v>23</v>
      </c>
      <c r="B10" s="16"/>
      <c r="C10" s="17"/>
      <c r="D10" s="13"/>
      <c r="E10" s="16"/>
      <c r="F10" s="13"/>
      <c r="G10" s="13"/>
      <c r="H10" s="16"/>
    </row>
    <row r="12" spans="1:8" ht="39.6">
      <c r="A12" s="8" t="s">
        <v>5</v>
      </c>
      <c r="B12" s="8" t="s">
        <v>27</v>
      </c>
      <c r="C12" s="7" t="s">
        <v>4</v>
      </c>
      <c r="D12" s="8" t="s">
        <v>22</v>
      </c>
      <c r="E12" s="8" t="s">
        <v>21</v>
      </c>
      <c r="F12" s="8" t="s">
        <v>20</v>
      </c>
      <c r="G12" s="8" t="s">
        <v>19</v>
      </c>
      <c r="H12" s="8" t="s">
        <v>10</v>
      </c>
    </row>
    <row r="13" spans="1:8">
      <c r="A13" s="7" t="s">
        <v>18</v>
      </c>
      <c r="B13" s="1" t="s">
        <v>17</v>
      </c>
      <c r="C13" s="1" t="s">
        <v>0</v>
      </c>
      <c r="D13" s="1" t="s">
        <v>3</v>
      </c>
      <c r="E13" s="1" t="s">
        <v>2</v>
      </c>
      <c r="F13" s="1" t="s">
        <v>16</v>
      </c>
      <c r="G13" s="1" t="s">
        <v>1</v>
      </c>
      <c r="H13" s="1" t="s">
        <v>15</v>
      </c>
    </row>
    <row r="14" spans="1:8" ht="12.75" customHeight="1">
      <c r="A14" s="9" t="s">
        <v>106</v>
      </c>
      <c r="B14" s="2" t="s">
        <v>33</v>
      </c>
      <c r="C14" s="3" t="s">
        <v>34</v>
      </c>
      <c r="D14" s="4">
        <v>1</v>
      </c>
      <c r="E14" s="3" t="s">
        <v>35</v>
      </c>
      <c r="F14" s="3">
        <v>1</v>
      </c>
      <c r="G14" s="5">
        <v>17.28</v>
      </c>
      <c r="H14" s="6">
        <f t="shared" ref="H14:H59" si="0">(F14/D14)*G14</f>
        <v>17.28</v>
      </c>
    </row>
    <row r="15" spans="1:8" ht="12.75" customHeight="1">
      <c r="A15" s="9" t="s">
        <v>107</v>
      </c>
      <c r="B15" s="2" t="s">
        <v>144</v>
      </c>
      <c r="C15" s="19" t="s">
        <v>145</v>
      </c>
      <c r="D15" s="4">
        <v>1</v>
      </c>
      <c r="E15" s="3" t="s">
        <v>35</v>
      </c>
      <c r="F15" s="3">
        <v>1</v>
      </c>
      <c r="G15" s="5">
        <v>11.66</v>
      </c>
      <c r="H15" s="6">
        <f t="shared" si="0"/>
        <v>11.66</v>
      </c>
    </row>
    <row r="16" spans="1:8" ht="12.75" customHeight="1">
      <c r="A16" s="9" t="s">
        <v>108</v>
      </c>
      <c r="B16" s="2" t="s">
        <v>147</v>
      </c>
      <c r="C16" s="3" t="s">
        <v>146</v>
      </c>
      <c r="D16" s="4">
        <v>1</v>
      </c>
      <c r="E16" s="3" t="s">
        <v>35</v>
      </c>
      <c r="F16" s="3">
        <v>1</v>
      </c>
      <c r="G16" s="5">
        <v>1.54</v>
      </c>
      <c r="H16" s="6">
        <f t="shared" si="0"/>
        <v>1.54</v>
      </c>
    </row>
    <row r="17" spans="1:8" ht="12.75" customHeight="1">
      <c r="A17" s="9" t="s">
        <v>109</v>
      </c>
      <c r="B17" s="2" t="s">
        <v>37</v>
      </c>
      <c r="C17" s="3" t="s">
        <v>36</v>
      </c>
      <c r="D17" s="4">
        <v>1</v>
      </c>
      <c r="E17" s="3" t="s">
        <v>35</v>
      </c>
      <c r="F17" s="3">
        <v>1</v>
      </c>
      <c r="G17" s="5">
        <v>3.56</v>
      </c>
      <c r="H17" s="6">
        <f t="shared" si="0"/>
        <v>3.56</v>
      </c>
    </row>
    <row r="18" spans="1:8" ht="12.75" customHeight="1">
      <c r="A18" s="9" t="s">
        <v>110</v>
      </c>
      <c r="B18" s="2" t="s">
        <v>141</v>
      </c>
      <c r="C18" s="3" t="s">
        <v>36</v>
      </c>
      <c r="D18" s="4">
        <v>1</v>
      </c>
      <c r="E18" s="3" t="s">
        <v>35</v>
      </c>
      <c r="F18" s="3">
        <v>1</v>
      </c>
      <c r="G18" s="5">
        <v>3.35</v>
      </c>
      <c r="H18" s="6">
        <f t="shared" si="0"/>
        <v>3.35</v>
      </c>
    </row>
    <row r="19" spans="1:8" ht="12.75" customHeight="1">
      <c r="A19" s="9" t="s">
        <v>38</v>
      </c>
      <c r="B19" s="2" t="s">
        <v>39</v>
      </c>
      <c r="C19" s="3" t="s">
        <v>148</v>
      </c>
      <c r="D19" s="4">
        <v>1</v>
      </c>
      <c r="E19" s="3" t="s">
        <v>35</v>
      </c>
      <c r="F19" s="3">
        <v>1</v>
      </c>
      <c r="G19" s="5">
        <v>4.75</v>
      </c>
      <c r="H19" s="6">
        <f t="shared" si="0"/>
        <v>4.75</v>
      </c>
    </row>
    <row r="20" spans="1:8" s="37" customFormat="1" ht="26.4">
      <c r="A20" s="37" t="s">
        <v>149</v>
      </c>
      <c r="B20" s="34" t="s">
        <v>40</v>
      </c>
      <c r="C20" s="35" t="s">
        <v>41</v>
      </c>
      <c r="D20" s="38">
        <v>1</v>
      </c>
      <c r="E20" s="35" t="s">
        <v>35</v>
      </c>
      <c r="F20" s="35">
        <v>24</v>
      </c>
      <c r="G20" s="36">
        <v>0.55000000000000004</v>
      </c>
      <c r="H20" s="6">
        <f t="shared" si="0"/>
        <v>13.200000000000001</v>
      </c>
    </row>
    <row r="21" spans="1:8" ht="12.75" customHeight="1">
      <c r="A21" s="9" t="s">
        <v>111</v>
      </c>
      <c r="B21" s="2" t="s">
        <v>42</v>
      </c>
      <c r="C21" s="3" t="s">
        <v>43</v>
      </c>
      <c r="D21" s="4">
        <v>1</v>
      </c>
      <c r="E21" s="3" t="s">
        <v>35</v>
      </c>
      <c r="F21" s="3">
        <v>4</v>
      </c>
      <c r="G21" s="5">
        <v>0.08</v>
      </c>
      <c r="H21" s="6">
        <f t="shared" si="0"/>
        <v>0.32</v>
      </c>
    </row>
    <row r="22" spans="1:8" ht="12.75" customHeight="1">
      <c r="A22" s="9" t="s">
        <v>112</v>
      </c>
      <c r="B22" s="2" t="s">
        <v>42</v>
      </c>
      <c r="C22" s="3" t="s">
        <v>44</v>
      </c>
      <c r="D22" s="4">
        <v>1</v>
      </c>
      <c r="E22" s="3" t="s">
        <v>35</v>
      </c>
      <c r="F22" s="3">
        <v>4</v>
      </c>
      <c r="G22" s="5">
        <v>0.12</v>
      </c>
      <c r="H22" s="6">
        <f t="shared" si="0"/>
        <v>0.48</v>
      </c>
    </row>
    <row r="23" spans="1:8" ht="12.75" customHeight="1">
      <c r="A23" s="9" t="s">
        <v>113</v>
      </c>
      <c r="B23" s="2" t="s">
        <v>42</v>
      </c>
      <c r="C23" s="3" t="s">
        <v>45</v>
      </c>
      <c r="D23" s="4">
        <v>1</v>
      </c>
      <c r="E23" s="3" t="s">
        <v>35</v>
      </c>
      <c r="F23" s="3">
        <v>2</v>
      </c>
      <c r="G23" s="5">
        <v>0.16</v>
      </c>
      <c r="H23" s="6">
        <f t="shared" si="0"/>
        <v>0.32</v>
      </c>
    </row>
    <row r="24" spans="1:8" ht="12.75" customHeight="1">
      <c r="A24" s="12" t="s">
        <v>150</v>
      </c>
      <c r="B24" s="2" t="s">
        <v>42</v>
      </c>
      <c r="C24" s="3" t="s">
        <v>207</v>
      </c>
      <c r="D24" s="4">
        <v>10</v>
      </c>
      <c r="E24" s="3" t="s">
        <v>35</v>
      </c>
      <c r="F24" s="3">
        <v>1</v>
      </c>
      <c r="G24" s="5">
        <v>1.38</v>
      </c>
      <c r="H24" s="6">
        <f t="shared" si="0"/>
        <v>0.13799999999999998</v>
      </c>
    </row>
    <row r="25" spans="1:8" ht="12.75" customHeight="1">
      <c r="A25" s="9" t="s">
        <v>46</v>
      </c>
      <c r="B25" s="2" t="s">
        <v>115</v>
      </c>
      <c r="C25" s="3" t="s">
        <v>47</v>
      </c>
      <c r="D25" s="4">
        <v>1</v>
      </c>
      <c r="E25" s="3" t="s">
        <v>35</v>
      </c>
      <c r="F25" s="3">
        <v>1</v>
      </c>
      <c r="G25" s="5">
        <v>1.1299999999999999</v>
      </c>
      <c r="H25" s="6">
        <f t="shared" si="0"/>
        <v>1.1299999999999999</v>
      </c>
    </row>
    <row r="26" spans="1:8" ht="12.75" customHeight="1">
      <c r="A26" s="9" t="s">
        <v>114</v>
      </c>
      <c r="B26" s="2" t="s">
        <v>48</v>
      </c>
      <c r="C26" s="2" t="s">
        <v>151</v>
      </c>
      <c r="D26" s="4">
        <v>25</v>
      </c>
      <c r="E26" s="3" t="s">
        <v>49</v>
      </c>
      <c r="F26" s="3">
        <v>1</v>
      </c>
      <c r="G26" s="5">
        <v>14.47</v>
      </c>
      <c r="H26" s="6">
        <f t="shared" si="0"/>
        <v>0.57880000000000009</v>
      </c>
    </row>
    <row r="27" spans="1:8" ht="12.75" customHeight="1">
      <c r="A27" s="9" t="s">
        <v>116</v>
      </c>
      <c r="B27" s="2" t="s">
        <v>153</v>
      </c>
      <c r="C27" s="2" t="s">
        <v>152</v>
      </c>
      <c r="D27" s="4">
        <v>1</v>
      </c>
      <c r="E27" s="3" t="s">
        <v>35</v>
      </c>
      <c r="F27" s="3">
        <v>1</v>
      </c>
      <c r="G27" s="5">
        <v>0.32</v>
      </c>
      <c r="H27" s="6">
        <f t="shared" si="0"/>
        <v>0.32</v>
      </c>
    </row>
    <row r="28" spans="1:8" ht="12.75" customHeight="1">
      <c r="A28" s="9" t="s">
        <v>50</v>
      </c>
      <c r="B28" s="2" t="s">
        <v>51</v>
      </c>
      <c r="C28" s="2" t="s">
        <v>154</v>
      </c>
      <c r="D28" s="4">
        <v>20</v>
      </c>
      <c r="E28" s="3" t="s">
        <v>117</v>
      </c>
      <c r="F28" s="3">
        <v>1</v>
      </c>
      <c r="G28" s="5">
        <v>2.16</v>
      </c>
      <c r="H28" s="6">
        <f t="shared" si="0"/>
        <v>0.10800000000000001</v>
      </c>
    </row>
    <row r="29" spans="1:8" ht="12.75" customHeight="1">
      <c r="A29" s="9" t="s">
        <v>52</v>
      </c>
      <c r="B29" s="2" t="s">
        <v>142</v>
      </c>
      <c r="C29" s="2" t="s">
        <v>155</v>
      </c>
      <c r="D29" s="4">
        <v>1</v>
      </c>
      <c r="E29" s="3" t="s">
        <v>53</v>
      </c>
      <c r="F29" s="3">
        <v>1</v>
      </c>
      <c r="G29" s="5">
        <v>1.36</v>
      </c>
      <c r="H29" s="6">
        <f t="shared" si="0"/>
        <v>1.36</v>
      </c>
    </row>
    <row r="30" spans="1:8" ht="12.75" customHeight="1">
      <c r="A30" s="9" t="s">
        <v>118</v>
      </c>
      <c r="B30" s="2" t="s">
        <v>54</v>
      </c>
      <c r="C30" s="2" t="s">
        <v>41</v>
      </c>
      <c r="D30" s="4">
        <v>1</v>
      </c>
      <c r="E30" s="3" t="s">
        <v>53</v>
      </c>
      <c r="F30" s="3">
        <v>15</v>
      </c>
      <c r="G30" s="5">
        <v>0.23</v>
      </c>
      <c r="H30" s="6">
        <f t="shared" si="0"/>
        <v>3.45</v>
      </c>
    </row>
    <row r="31" spans="1:8" ht="12.75" customHeight="1">
      <c r="A31" s="9" t="s">
        <v>120</v>
      </c>
      <c r="B31" s="2" t="s">
        <v>156</v>
      </c>
      <c r="C31" s="2" t="s">
        <v>121</v>
      </c>
      <c r="D31" s="4">
        <v>20</v>
      </c>
      <c r="E31" s="3" t="s">
        <v>35</v>
      </c>
      <c r="F31" s="3">
        <v>1</v>
      </c>
      <c r="G31" s="5">
        <v>10.69</v>
      </c>
      <c r="H31" s="6">
        <f t="shared" si="0"/>
        <v>0.53449999999999998</v>
      </c>
    </row>
    <row r="32" spans="1:8" ht="12.75" customHeight="1">
      <c r="A32" s="9" t="s">
        <v>119</v>
      </c>
      <c r="B32" s="2" t="s">
        <v>158</v>
      </c>
      <c r="C32" s="2" t="s">
        <v>157</v>
      </c>
      <c r="D32" s="4">
        <v>1</v>
      </c>
      <c r="E32" s="3" t="s">
        <v>35</v>
      </c>
      <c r="F32" s="3">
        <v>1</v>
      </c>
      <c r="G32" s="5">
        <v>0.27</v>
      </c>
      <c r="H32" s="6">
        <f t="shared" si="0"/>
        <v>0.27</v>
      </c>
    </row>
    <row r="33" spans="1:8" s="37" customFormat="1" ht="26.4">
      <c r="A33" s="39" t="s">
        <v>122</v>
      </c>
      <c r="B33" s="34" t="s">
        <v>55</v>
      </c>
      <c r="C33" s="34" t="s">
        <v>159</v>
      </c>
      <c r="D33" s="38">
        <f>750/5</f>
        <v>150</v>
      </c>
      <c r="E33" s="35" t="s">
        <v>117</v>
      </c>
      <c r="F33" s="35">
        <v>1</v>
      </c>
      <c r="G33" s="36">
        <v>28.92</v>
      </c>
      <c r="H33" s="6">
        <f t="shared" si="0"/>
        <v>0.19280000000000003</v>
      </c>
    </row>
    <row r="34" spans="1:8" ht="12.75" customHeight="1">
      <c r="A34" s="9" t="s">
        <v>56</v>
      </c>
      <c r="B34" s="2" t="s">
        <v>57</v>
      </c>
      <c r="C34" s="2" t="s">
        <v>160</v>
      </c>
      <c r="D34" s="4">
        <v>100</v>
      </c>
      <c r="E34" s="3" t="s">
        <v>58</v>
      </c>
      <c r="F34" s="3">
        <v>1</v>
      </c>
      <c r="G34" s="5">
        <v>18.77</v>
      </c>
      <c r="H34" s="6">
        <f t="shared" si="0"/>
        <v>0.18770000000000001</v>
      </c>
    </row>
    <row r="35" spans="1:8" ht="12.75" customHeight="1">
      <c r="A35" s="9" t="s">
        <v>59</v>
      </c>
      <c r="B35" s="2" t="s">
        <v>60</v>
      </c>
      <c r="C35" s="2" t="s">
        <v>123</v>
      </c>
      <c r="D35" s="4">
        <v>10</v>
      </c>
      <c r="E35" s="3" t="s">
        <v>117</v>
      </c>
      <c r="F35" s="3">
        <v>1</v>
      </c>
      <c r="G35" s="5">
        <v>32.4</v>
      </c>
      <c r="H35" s="6">
        <f t="shared" si="0"/>
        <v>3.24</v>
      </c>
    </row>
    <row r="36" spans="1:8" ht="12.75" customHeight="1">
      <c r="A36" s="9" t="s">
        <v>124</v>
      </c>
      <c r="B36" s="2" t="s">
        <v>61</v>
      </c>
      <c r="C36" s="2" t="s">
        <v>161</v>
      </c>
      <c r="D36" s="4">
        <v>20</v>
      </c>
      <c r="E36" s="3" t="s">
        <v>58</v>
      </c>
      <c r="F36" s="3">
        <v>1</v>
      </c>
      <c r="G36" s="5">
        <v>15.8</v>
      </c>
      <c r="H36" s="6">
        <f t="shared" si="0"/>
        <v>0.79</v>
      </c>
    </row>
    <row r="37" spans="1:8" ht="12.75" customHeight="1">
      <c r="A37" s="9" t="s">
        <v>125</v>
      </c>
      <c r="B37" s="2" t="s">
        <v>62</v>
      </c>
      <c r="C37" s="2" t="s">
        <v>162</v>
      </c>
      <c r="D37" s="4">
        <v>20</v>
      </c>
      <c r="E37" s="3" t="s">
        <v>58</v>
      </c>
      <c r="F37" s="3">
        <v>1</v>
      </c>
      <c r="G37" s="5">
        <v>2.81</v>
      </c>
      <c r="H37" s="6">
        <f t="shared" si="0"/>
        <v>0.14050000000000001</v>
      </c>
    </row>
    <row r="38" spans="1:8" ht="12.75" customHeight="1">
      <c r="A38" s="9" t="s">
        <v>63</v>
      </c>
      <c r="B38" s="2" t="s">
        <v>64</v>
      </c>
      <c r="C38" s="2" t="s">
        <v>126</v>
      </c>
      <c r="D38" s="4">
        <f>50/4</f>
        <v>12.5</v>
      </c>
      <c r="E38" s="3" t="s">
        <v>117</v>
      </c>
      <c r="F38" s="3">
        <v>1</v>
      </c>
      <c r="G38" s="5">
        <v>13.5</v>
      </c>
      <c r="H38" s="6">
        <f t="shared" si="0"/>
        <v>1.08</v>
      </c>
    </row>
    <row r="39" spans="1:8" ht="12.75" customHeight="1">
      <c r="A39" s="9" t="s">
        <v>65</v>
      </c>
      <c r="B39" s="2" t="s">
        <v>66</v>
      </c>
      <c r="C39" s="2" t="s">
        <v>34</v>
      </c>
      <c r="D39" s="4">
        <v>1</v>
      </c>
      <c r="E39" s="3" t="s">
        <v>35</v>
      </c>
      <c r="F39" s="3">
        <v>1</v>
      </c>
      <c r="G39" s="5">
        <v>1.19</v>
      </c>
      <c r="H39" s="6">
        <f t="shared" si="0"/>
        <v>1.19</v>
      </c>
    </row>
    <row r="40" spans="1:8" s="37" customFormat="1" ht="26.4">
      <c r="A40" s="39" t="s">
        <v>67</v>
      </c>
      <c r="B40" s="34" t="s">
        <v>163</v>
      </c>
      <c r="C40" s="34" t="s">
        <v>127</v>
      </c>
      <c r="D40" s="38">
        <v>100</v>
      </c>
      <c r="E40" s="35" t="s">
        <v>117</v>
      </c>
      <c r="F40" s="35">
        <v>1</v>
      </c>
      <c r="G40" s="36">
        <v>84.4</v>
      </c>
      <c r="H40" s="6">
        <f t="shared" si="0"/>
        <v>0.84400000000000008</v>
      </c>
    </row>
    <row r="41" spans="1:8" ht="12.75" customHeight="1">
      <c r="A41" s="9" t="s">
        <v>128</v>
      </c>
      <c r="B41" s="2" t="s">
        <v>68</v>
      </c>
      <c r="C41" s="3" t="s">
        <v>36</v>
      </c>
      <c r="D41" s="4">
        <v>1</v>
      </c>
      <c r="E41" s="3" t="s">
        <v>35</v>
      </c>
      <c r="F41" s="3">
        <v>1</v>
      </c>
      <c r="G41" s="5">
        <v>4.16</v>
      </c>
      <c r="H41" s="6">
        <f t="shared" si="0"/>
        <v>4.16</v>
      </c>
    </row>
    <row r="42" spans="1:8">
      <c r="A42" s="9" t="s">
        <v>129</v>
      </c>
      <c r="B42" s="2" t="s">
        <v>164</v>
      </c>
      <c r="C42" s="3" t="s">
        <v>165</v>
      </c>
      <c r="D42" s="4">
        <v>1</v>
      </c>
      <c r="E42" s="3" t="s">
        <v>35</v>
      </c>
      <c r="F42" s="3">
        <v>1</v>
      </c>
      <c r="G42" s="5">
        <v>2.31</v>
      </c>
      <c r="H42" s="6">
        <f t="shared" si="0"/>
        <v>2.31</v>
      </c>
    </row>
    <row r="43" spans="1:8" ht="12.75" customHeight="1">
      <c r="A43" s="9" t="s">
        <v>130</v>
      </c>
      <c r="B43" s="2" t="s">
        <v>69</v>
      </c>
      <c r="C43" s="3" t="s">
        <v>166</v>
      </c>
      <c r="D43" s="4">
        <f>100/4</f>
        <v>25</v>
      </c>
      <c r="E43" s="3" t="s">
        <v>117</v>
      </c>
      <c r="F43" s="3">
        <v>1</v>
      </c>
      <c r="G43" s="5">
        <v>4</v>
      </c>
      <c r="H43" s="6">
        <f t="shared" si="0"/>
        <v>0.16</v>
      </c>
    </row>
    <row r="44" spans="1:8" ht="12.75" customHeight="1">
      <c r="A44" s="9" t="s">
        <v>131</v>
      </c>
      <c r="B44" s="2" t="s">
        <v>168</v>
      </c>
      <c r="C44" s="3" t="s">
        <v>167</v>
      </c>
      <c r="D44" s="4">
        <v>1</v>
      </c>
      <c r="E44" s="3" t="s">
        <v>53</v>
      </c>
      <c r="F44" s="3">
        <v>1</v>
      </c>
      <c r="G44" s="5">
        <v>0.24</v>
      </c>
      <c r="H44" s="6">
        <f t="shared" si="0"/>
        <v>0.24</v>
      </c>
    </row>
    <row r="45" spans="1:8" ht="12.75" customHeight="1">
      <c r="A45" s="9" t="s">
        <v>132</v>
      </c>
      <c r="B45" s="2" t="s">
        <v>169</v>
      </c>
      <c r="C45" s="3" t="s">
        <v>34</v>
      </c>
      <c r="D45" s="4">
        <v>1</v>
      </c>
      <c r="E45" s="3" t="s">
        <v>53</v>
      </c>
      <c r="F45" s="3">
        <v>1</v>
      </c>
      <c r="G45" s="5">
        <v>0.03</v>
      </c>
      <c r="H45" s="6">
        <f t="shared" si="0"/>
        <v>0.03</v>
      </c>
    </row>
    <row r="46" spans="1:8" ht="12.75" customHeight="1">
      <c r="A46" s="9" t="s">
        <v>133</v>
      </c>
      <c r="B46" s="2" t="s">
        <v>171</v>
      </c>
      <c r="C46" s="3" t="s">
        <v>170</v>
      </c>
      <c r="D46" s="19">
        <v>1</v>
      </c>
      <c r="E46" s="4" t="s">
        <v>35</v>
      </c>
      <c r="F46" s="3">
        <v>1</v>
      </c>
      <c r="G46" s="5">
        <v>0.32</v>
      </c>
      <c r="H46" s="6">
        <f t="shared" si="0"/>
        <v>0.32</v>
      </c>
    </row>
    <row r="47" spans="1:8" ht="12.75" customHeight="1">
      <c r="A47" s="9" t="s">
        <v>134</v>
      </c>
      <c r="B47" s="2" t="s">
        <v>71</v>
      </c>
      <c r="C47" s="3" t="s">
        <v>172</v>
      </c>
      <c r="D47" s="4">
        <v>1</v>
      </c>
      <c r="E47" s="3" t="s">
        <v>35</v>
      </c>
      <c r="F47" s="3">
        <v>2</v>
      </c>
      <c r="G47" s="5">
        <v>0.39</v>
      </c>
      <c r="H47" s="6">
        <f t="shared" si="0"/>
        <v>0.78</v>
      </c>
    </row>
    <row r="48" spans="1:8" ht="12.75" customHeight="1">
      <c r="A48" s="9" t="s">
        <v>72</v>
      </c>
      <c r="B48" s="2" t="s">
        <v>73</v>
      </c>
      <c r="C48" s="3" t="s">
        <v>36</v>
      </c>
      <c r="D48" s="4">
        <v>1</v>
      </c>
      <c r="E48" s="3" t="s">
        <v>35</v>
      </c>
      <c r="F48" s="3">
        <v>1</v>
      </c>
      <c r="G48" s="5">
        <v>0.4</v>
      </c>
      <c r="H48" s="6">
        <f t="shared" si="0"/>
        <v>0.4</v>
      </c>
    </row>
    <row r="49" spans="1:8" ht="12.75" customHeight="1">
      <c r="A49" s="9" t="s">
        <v>74</v>
      </c>
      <c r="B49" s="2" t="s">
        <v>173</v>
      </c>
      <c r="C49" s="3" t="s">
        <v>70</v>
      </c>
      <c r="D49" s="4">
        <v>1</v>
      </c>
      <c r="E49" s="3" t="s">
        <v>35</v>
      </c>
      <c r="F49" s="3">
        <v>1</v>
      </c>
      <c r="G49" s="5">
        <v>9.18</v>
      </c>
      <c r="H49" s="6">
        <f t="shared" si="0"/>
        <v>9.18</v>
      </c>
    </row>
    <row r="50" spans="1:8" ht="12.75" customHeight="1">
      <c r="A50" s="9" t="s">
        <v>75</v>
      </c>
      <c r="B50" s="2" t="s">
        <v>175</v>
      </c>
      <c r="C50" s="3" t="s">
        <v>174</v>
      </c>
      <c r="D50" s="4">
        <v>20</v>
      </c>
      <c r="E50" s="3" t="s">
        <v>117</v>
      </c>
      <c r="F50" s="3">
        <v>1</v>
      </c>
      <c r="G50" s="5">
        <v>0.67</v>
      </c>
      <c r="H50" s="6">
        <f t="shared" si="0"/>
        <v>3.3500000000000002E-2</v>
      </c>
    </row>
    <row r="51" spans="1:8" ht="12.75" customHeight="1">
      <c r="A51" s="9" t="s">
        <v>135</v>
      </c>
      <c r="B51" s="2" t="s">
        <v>176</v>
      </c>
      <c r="C51" s="3" t="s">
        <v>177</v>
      </c>
      <c r="D51" s="4">
        <v>200</v>
      </c>
      <c r="E51" s="3" t="s">
        <v>117</v>
      </c>
      <c r="F51" s="3">
        <v>1</v>
      </c>
      <c r="G51" s="5">
        <v>6.48</v>
      </c>
      <c r="H51" s="6">
        <f t="shared" si="0"/>
        <v>3.2400000000000005E-2</v>
      </c>
    </row>
    <row r="52" spans="1:8" ht="12.75" customHeight="1">
      <c r="A52" s="9" t="s">
        <v>136</v>
      </c>
      <c r="B52" s="2" t="s">
        <v>178</v>
      </c>
      <c r="C52" s="3" t="s">
        <v>174</v>
      </c>
      <c r="D52" s="4">
        <v>1</v>
      </c>
      <c r="E52" s="3" t="s">
        <v>35</v>
      </c>
      <c r="F52" s="3">
        <v>1</v>
      </c>
      <c r="G52" s="5">
        <v>2.71</v>
      </c>
      <c r="H52" s="6">
        <f t="shared" si="0"/>
        <v>2.71</v>
      </c>
    </row>
    <row r="53" spans="1:8" ht="12.75" customHeight="1">
      <c r="A53" s="9" t="s">
        <v>137</v>
      </c>
      <c r="B53" s="2" t="s">
        <v>179</v>
      </c>
      <c r="C53" s="3" t="s">
        <v>180</v>
      </c>
      <c r="D53" s="4">
        <v>25</v>
      </c>
      <c r="E53" s="3" t="s">
        <v>117</v>
      </c>
      <c r="F53" s="3">
        <v>1</v>
      </c>
      <c r="G53" s="5">
        <v>4.8600000000000003</v>
      </c>
      <c r="H53" s="6">
        <f t="shared" si="0"/>
        <v>0.19440000000000002</v>
      </c>
    </row>
    <row r="54" spans="1:8" ht="12.75" customHeight="1">
      <c r="A54" s="9" t="s">
        <v>76</v>
      </c>
      <c r="B54" s="2" t="s">
        <v>181</v>
      </c>
      <c r="C54" s="3" t="s">
        <v>36</v>
      </c>
      <c r="D54" s="4">
        <v>25</v>
      </c>
      <c r="E54" s="3" t="s">
        <v>53</v>
      </c>
      <c r="F54" s="3">
        <v>1</v>
      </c>
      <c r="G54" s="5">
        <v>5.91</v>
      </c>
      <c r="H54" s="6">
        <f t="shared" si="0"/>
        <v>0.2364</v>
      </c>
    </row>
    <row r="55" spans="1:8" ht="26.4">
      <c r="A55" s="9" t="s">
        <v>77</v>
      </c>
      <c r="B55" s="2" t="s">
        <v>78</v>
      </c>
      <c r="C55" s="3"/>
      <c r="D55" s="4">
        <v>1</v>
      </c>
      <c r="E55" s="3" t="s">
        <v>35</v>
      </c>
      <c r="F55" s="3">
        <v>1</v>
      </c>
      <c r="G55" s="5">
        <v>17.55</v>
      </c>
      <c r="H55" s="6">
        <f t="shared" si="0"/>
        <v>17.55</v>
      </c>
    </row>
    <row r="56" spans="1:8" ht="12.75" customHeight="1">
      <c r="A56" s="9" t="s">
        <v>79</v>
      </c>
      <c r="B56" s="2" t="s">
        <v>182</v>
      </c>
      <c r="C56" s="3" t="s">
        <v>36</v>
      </c>
      <c r="D56" s="4">
        <v>1</v>
      </c>
      <c r="E56" s="3" t="s">
        <v>35</v>
      </c>
      <c r="F56" s="3">
        <v>1</v>
      </c>
      <c r="G56" s="5">
        <v>0.26</v>
      </c>
      <c r="H56" s="6">
        <f t="shared" si="0"/>
        <v>0.26</v>
      </c>
    </row>
    <row r="57" spans="1:8" ht="12.75" customHeight="1">
      <c r="A57" s="9" t="s">
        <v>138</v>
      </c>
      <c r="B57" s="2" t="s">
        <v>80</v>
      </c>
      <c r="C57" s="3" t="s">
        <v>34</v>
      </c>
      <c r="D57" s="4">
        <v>1</v>
      </c>
      <c r="E57" s="3" t="s">
        <v>35</v>
      </c>
      <c r="F57" s="3">
        <v>1</v>
      </c>
      <c r="G57" s="5">
        <v>0.09</v>
      </c>
      <c r="H57" s="6">
        <f t="shared" si="0"/>
        <v>0.09</v>
      </c>
    </row>
    <row r="58" spans="1:8" ht="12.75" customHeight="1">
      <c r="A58" s="9" t="s">
        <v>193</v>
      </c>
      <c r="B58" s="19" t="s">
        <v>194</v>
      </c>
      <c r="C58" s="3"/>
      <c r="D58" s="4">
        <v>1</v>
      </c>
      <c r="E58" s="3" t="s">
        <v>35</v>
      </c>
      <c r="F58" s="3">
        <v>1</v>
      </c>
      <c r="G58" s="5">
        <v>0.25</v>
      </c>
      <c r="H58" s="6">
        <f t="shared" si="0"/>
        <v>0.25</v>
      </c>
    </row>
    <row r="59" spans="1:8" ht="12.75" customHeight="1">
      <c r="A59" s="9" t="s">
        <v>196</v>
      </c>
      <c r="B59" s="19" t="s">
        <v>197</v>
      </c>
      <c r="C59" s="3"/>
      <c r="D59" s="4">
        <v>30</v>
      </c>
      <c r="E59" s="3" t="s">
        <v>117</v>
      </c>
      <c r="F59" s="3">
        <v>1</v>
      </c>
      <c r="G59" s="5">
        <v>6.66</v>
      </c>
      <c r="H59" s="6">
        <f t="shared" si="0"/>
        <v>0.222</v>
      </c>
    </row>
    <row r="60" spans="1:8" ht="18" customHeight="1">
      <c r="A60" s="16"/>
      <c r="B60" s="16"/>
      <c r="C60" s="16"/>
      <c r="D60" s="16"/>
      <c r="E60" s="16"/>
      <c r="F60" s="15"/>
      <c r="G60" s="18" t="s">
        <v>6</v>
      </c>
      <c r="H60" s="27">
        <f>SUM(H14:H59)</f>
        <v>111.173</v>
      </c>
    </row>
    <row r="61" spans="1:8">
      <c r="A61" s="16"/>
      <c r="B61" s="16"/>
      <c r="C61" s="16"/>
      <c r="D61" s="16"/>
      <c r="E61" s="16"/>
      <c r="F61" s="16"/>
      <c r="G61" s="16"/>
      <c r="H61" s="16"/>
    </row>
    <row r="62" spans="1:8">
      <c r="A62" s="16"/>
      <c r="B62" s="16"/>
      <c r="C62" s="16"/>
      <c r="D62" s="16"/>
      <c r="E62" s="16"/>
      <c r="F62" s="16"/>
      <c r="G62" s="16"/>
      <c r="H62" s="16"/>
    </row>
    <row r="63" spans="1:8">
      <c r="A63" s="16"/>
      <c r="B63" s="16"/>
      <c r="C63" s="16"/>
      <c r="D63" s="16"/>
      <c r="E63" s="16"/>
      <c r="F63" s="16"/>
      <c r="G63" s="16"/>
      <c r="H63" s="16"/>
    </row>
    <row r="64" spans="1:8">
      <c r="A64" s="16"/>
      <c r="B64" s="16"/>
      <c r="C64" s="16"/>
      <c r="D64" s="16"/>
      <c r="E64" s="16"/>
      <c r="F64" s="16"/>
      <c r="G64" s="16"/>
      <c r="H64" s="16"/>
    </row>
    <row r="65" spans="1:8">
      <c r="A65" s="12" t="s">
        <v>30</v>
      </c>
      <c r="B65" s="16"/>
      <c r="C65" s="16"/>
      <c r="D65" s="16"/>
      <c r="E65" s="16"/>
      <c r="F65" s="16"/>
    </row>
    <row r="66" spans="1:8">
      <c r="A66" s="13" t="s">
        <v>24</v>
      </c>
      <c r="B66" s="16"/>
      <c r="C66" s="17" t="s">
        <v>102</v>
      </c>
      <c r="D66" s="15"/>
      <c r="E66" s="15"/>
      <c r="F66" s="15"/>
      <c r="G66" s="16"/>
      <c r="H66" s="16"/>
    </row>
    <row r="68" spans="1:8">
      <c r="A68" s="13" t="s">
        <v>14</v>
      </c>
      <c r="B68" s="13"/>
      <c r="C68" s="13"/>
      <c r="D68" s="13"/>
      <c r="E68" s="16"/>
      <c r="F68" s="16"/>
    </row>
    <row r="70" spans="1:8" ht="42.75" customHeight="1">
      <c r="B70" s="8" t="s">
        <v>13</v>
      </c>
      <c r="C70" s="8" t="s">
        <v>195</v>
      </c>
      <c r="D70" s="7" t="s">
        <v>12</v>
      </c>
      <c r="E70" s="8" t="s">
        <v>32</v>
      </c>
      <c r="F70" s="8" t="s">
        <v>11</v>
      </c>
      <c r="G70" s="8" t="s">
        <v>10</v>
      </c>
    </row>
    <row r="71" spans="1:8" ht="18" customHeight="1">
      <c r="B71" s="10" t="s">
        <v>9</v>
      </c>
      <c r="C71" s="1" t="s">
        <v>3</v>
      </c>
      <c r="D71" s="1" t="s">
        <v>2</v>
      </c>
      <c r="E71" s="1" t="s">
        <v>1</v>
      </c>
      <c r="F71" s="1" t="s">
        <v>0</v>
      </c>
      <c r="G71" s="1" t="s">
        <v>31</v>
      </c>
    </row>
    <row r="72" spans="1:8" s="41" customFormat="1" ht="18" customHeight="1">
      <c r="B72" s="45" t="s">
        <v>208</v>
      </c>
      <c r="C72" s="19">
        <v>1</v>
      </c>
      <c r="D72" s="3" t="s">
        <v>105</v>
      </c>
      <c r="E72" s="44">
        <f>stawka_godz!B5</f>
        <v>125</v>
      </c>
      <c r="F72" s="5">
        <v>0.5</v>
      </c>
      <c r="G72" s="11">
        <f>(F72/C72)*E72</f>
        <v>62.5</v>
      </c>
    </row>
    <row r="73" spans="1:8" ht="45.75" customHeight="1">
      <c r="B73" s="2" t="s">
        <v>198</v>
      </c>
      <c r="C73" s="19">
        <v>1</v>
      </c>
      <c r="D73" s="3" t="s">
        <v>105</v>
      </c>
      <c r="E73" s="1">
        <f>stawka_godz!B7</f>
        <v>60.83</v>
      </c>
      <c r="F73" s="5">
        <f>60/60</f>
        <v>1</v>
      </c>
      <c r="G73" s="11">
        <f>(F73/C73)*E73</f>
        <v>60.83</v>
      </c>
      <c r="H73" s="40"/>
    </row>
    <row r="74" spans="1:8" ht="36" customHeight="1">
      <c r="B74" s="2" t="s">
        <v>199</v>
      </c>
      <c r="C74" s="19">
        <v>1</v>
      </c>
      <c r="D74" s="3" t="s">
        <v>105</v>
      </c>
      <c r="E74" s="1">
        <f>stawka_godz!B7</f>
        <v>60.83</v>
      </c>
      <c r="F74" s="5">
        <f>60/60</f>
        <v>1</v>
      </c>
      <c r="G74" s="11">
        <f>(F74/C74)*E74</f>
        <v>60.83</v>
      </c>
      <c r="H74" s="40"/>
    </row>
    <row r="75" spans="1:8" ht="18" customHeight="1">
      <c r="B75" s="16"/>
      <c r="C75" s="16"/>
      <c r="D75" s="16"/>
      <c r="E75" s="16"/>
      <c r="F75" s="10" t="s">
        <v>6</v>
      </c>
      <c r="G75" s="11">
        <f>SUM(G72:G74)</f>
        <v>184.16</v>
      </c>
    </row>
    <row r="76" spans="1:8" ht="18" customHeight="1">
      <c r="A76" s="16"/>
      <c r="B76" s="16"/>
      <c r="C76" s="16"/>
      <c r="D76" s="16"/>
      <c r="E76" s="16"/>
      <c r="F76" s="16"/>
    </row>
    <row r="77" spans="1:8" ht="18" customHeight="1"/>
    <row r="78" spans="1:8" ht="15.75" customHeight="1">
      <c r="A78" s="21"/>
      <c r="B78" s="21"/>
    </row>
    <row r="79" spans="1:8" ht="15.75" customHeight="1">
      <c r="A79" s="22" t="s">
        <v>8</v>
      </c>
      <c r="B79" s="23">
        <f>H60</f>
        <v>111.173</v>
      </c>
      <c r="C79" s="16"/>
      <c r="D79" s="16"/>
      <c r="E79" s="16"/>
      <c r="F79" s="16"/>
    </row>
    <row r="80" spans="1:8" ht="15.75" customHeight="1" thickBot="1">
      <c r="A80" s="24" t="s">
        <v>7</v>
      </c>
      <c r="B80" s="25">
        <f>G75</f>
        <v>184.16</v>
      </c>
      <c r="C80" s="17"/>
      <c r="D80" s="17"/>
      <c r="E80" s="16"/>
      <c r="F80" s="16"/>
    </row>
    <row r="81" spans="1:4" ht="15.75" customHeight="1">
      <c r="A81" s="26" t="s">
        <v>6</v>
      </c>
      <c r="B81" s="23">
        <f>SUM(B79:B80)</f>
        <v>295.33299999999997</v>
      </c>
      <c r="C81" s="17"/>
      <c r="D81" s="17"/>
    </row>
    <row r="82" spans="1:4" ht="15.75" customHeight="1"/>
  </sheetData>
  <printOptions horizontalCentered="1"/>
  <pageMargins left="0" right="0" top="0.74803149606299213" bottom="0.74803149606299213" header="0.31496062992125984" footer="0.31496062992125984"/>
  <pageSetup paperSize="9"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0026-25A1-4D32-AC8D-5A1523423FB7}">
  <dimension ref="A3:M37"/>
  <sheetViews>
    <sheetView workbookViewId="0">
      <selection activeCell="I37" sqref="I37"/>
    </sheetView>
  </sheetViews>
  <sheetFormatPr defaultRowHeight="13.8"/>
  <cols>
    <col min="1" max="1" width="15.8984375" style="12" customWidth="1"/>
    <col min="2" max="2" width="26.59765625" style="12" customWidth="1"/>
    <col min="3" max="3" width="16.19921875" style="12" customWidth="1"/>
    <col min="4" max="4" width="12" style="12" customWidth="1"/>
    <col min="5" max="5" width="11.09765625" style="12" customWidth="1"/>
    <col min="6" max="6" width="13.5" style="12" customWidth="1"/>
    <col min="7" max="7" width="13.09765625" style="12" customWidth="1"/>
    <col min="8" max="8" width="16.19921875" style="12" customWidth="1"/>
    <col min="9" max="13" width="8.796875" style="12"/>
  </cols>
  <sheetData>
    <row r="3" spans="1:8">
      <c r="B3" s="12" t="s">
        <v>28</v>
      </c>
    </row>
    <row r="5" spans="1:8">
      <c r="A5" s="12" t="s">
        <v>29</v>
      </c>
    </row>
    <row r="6" spans="1:8">
      <c r="A6" s="13" t="s">
        <v>26</v>
      </c>
      <c r="C6" s="12" t="s">
        <v>210</v>
      </c>
    </row>
    <row r="7" spans="1:8" ht="13.8" customHeight="1">
      <c r="A7" s="13" t="s">
        <v>24</v>
      </c>
      <c r="C7" s="46" t="s">
        <v>211</v>
      </c>
      <c r="D7" s="46"/>
      <c r="E7" s="46"/>
      <c r="F7" s="46"/>
      <c r="G7" s="46"/>
      <c r="H7" s="46"/>
    </row>
    <row r="10" spans="1:8" ht="39.6">
      <c r="A10" s="8" t="s">
        <v>5</v>
      </c>
      <c r="B10" s="8" t="s">
        <v>27</v>
      </c>
      <c r="C10" s="7" t="s">
        <v>4</v>
      </c>
      <c r="D10" s="8" t="s">
        <v>22</v>
      </c>
      <c r="E10" s="8" t="s">
        <v>21</v>
      </c>
      <c r="F10" s="8" t="s">
        <v>20</v>
      </c>
      <c r="G10" s="8" t="s">
        <v>19</v>
      </c>
      <c r="H10" s="8" t="s">
        <v>10</v>
      </c>
    </row>
    <row r="11" spans="1:8">
      <c r="A11" s="7" t="s">
        <v>18</v>
      </c>
      <c r="B11" s="1" t="s">
        <v>17</v>
      </c>
      <c r="C11" s="1" t="s">
        <v>0</v>
      </c>
      <c r="D11" s="1" t="s">
        <v>3</v>
      </c>
      <c r="E11" s="1" t="s">
        <v>2</v>
      </c>
      <c r="F11" s="1" t="s">
        <v>16</v>
      </c>
      <c r="G11" s="1" t="s">
        <v>1</v>
      </c>
      <c r="H11" s="1" t="s">
        <v>15</v>
      </c>
    </row>
    <row r="12" spans="1:8">
      <c r="A12" s="9" t="s">
        <v>81</v>
      </c>
      <c r="B12" s="2" t="s">
        <v>82</v>
      </c>
      <c r="C12" s="3" t="s">
        <v>183</v>
      </c>
      <c r="D12" s="4">
        <v>5</v>
      </c>
      <c r="E12" s="3" t="s">
        <v>117</v>
      </c>
      <c r="F12" s="3">
        <v>1</v>
      </c>
      <c r="G12" s="5">
        <v>16.2</v>
      </c>
      <c r="H12" s="6">
        <f t="shared" ref="H12:H22" si="0">(F12/D12)*G12</f>
        <v>3.24</v>
      </c>
    </row>
    <row r="13" spans="1:8">
      <c r="A13" s="9" t="s">
        <v>83</v>
      </c>
      <c r="B13" s="2" t="s">
        <v>84</v>
      </c>
      <c r="C13" s="3" t="s">
        <v>184</v>
      </c>
      <c r="D13" s="4">
        <v>10</v>
      </c>
      <c r="E13" s="3" t="s">
        <v>117</v>
      </c>
      <c r="F13" s="3">
        <v>1</v>
      </c>
      <c r="G13" s="5">
        <v>18.07</v>
      </c>
      <c r="H13" s="6">
        <f t="shared" si="0"/>
        <v>1.8070000000000002</v>
      </c>
    </row>
    <row r="14" spans="1:8">
      <c r="A14" s="9" t="s">
        <v>139</v>
      </c>
      <c r="B14" s="2" t="s">
        <v>85</v>
      </c>
      <c r="C14" s="3" t="s">
        <v>184</v>
      </c>
      <c r="D14" s="4">
        <v>10</v>
      </c>
      <c r="E14" s="3" t="s">
        <v>117</v>
      </c>
      <c r="F14" s="3">
        <v>1</v>
      </c>
      <c r="G14" s="5">
        <v>23.78</v>
      </c>
      <c r="H14" s="6">
        <f t="shared" si="0"/>
        <v>2.3780000000000001</v>
      </c>
    </row>
    <row r="15" spans="1:8">
      <c r="A15" s="9" t="s">
        <v>86</v>
      </c>
      <c r="B15" s="2" t="s">
        <v>87</v>
      </c>
      <c r="C15" s="3" t="s">
        <v>185</v>
      </c>
      <c r="D15" s="4">
        <v>5</v>
      </c>
      <c r="E15" s="3" t="s">
        <v>117</v>
      </c>
      <c r="F15" s="3">
        <v>1</v>
      </c>
      <c r="G15" s="5">
        <v>43.2</v>
      </c>
      <c r="H15" s="6">
        <f t="shared" si="0"/>
        <v>8.64</v>
      </c>
    </row>
    <row r="16" spans="1:8">
      <c r="A16" s="9" t="s">
        <v>95</v>
      </c>
      <c r="B16" s="2" t="s">
        <v>96</v>
      </c>
      <c r="C16" s="3" t="s">
        <v>143</v>
      </c>
      <c r="D16" s="4">
        <v>10</v>
      </c>
      <c r="E16" s="3" t="s">
        <v>117</v>
      </c>
      <c r="F16" s="3">
        <v>1</v>
      </c>
      <c r="G16" s="5">
        <v>129.6</v>
      </c>
      <c r="H16" s="6">
        <f t="shared" si="0"/>
        <v>12.96</v>
      </c>
    </row>
    <row r="17" spans="1:13" s="55" customFormat="1">
      <c r="A17" s="48" t="s">
        <v>140</v>
      </c>
      <c r="B17" s="49" t="s">
        <v>88</v>
      </c>
      <c r="C17" s="50" t="s">
        <v>201</v>
      </c>
      <c r="D17" s="51">
        <v>10</v>
      </c>
      <c r="E17" s="50" t="s">
        <v>35</v>
      </c>
      <c r="F17" s="50">
        <v>1</v>
      </c>
      <c r="G17" s="52">
        <v>5.85</v>
      </c>
      <c r="H17" s="53">
        <f t="shared" si="0"/>
        <v>0.58499999999999996</v>
      </c>
      <c r="I17" s="54"/>
      <c r="J17" s="54"/>
      <c r="K17" s="54"/>
      <c r="L17" s="54"/>
      <c r="M17" s="54"/>
    </row>
    <row r="18" spans="1:13" s="55" customFormat="1">
      <c r="A18" s="56" t="s">
        <v>89</v>
      </c>
      <c r="B18" s="49" t="s">
        <v>90</v>
      </c>
      <c r="C18" s="50" t="s">
        <v>202</v>
      </c>
      <c r="D18" s="51">
        <v>10</v>
      </c>
      <c r="E18" s="50" t="s">
        <v>35</v>
      </c>
      <c r="F18" s="50">
        <v>1</v>
      </c>
      <c r="G18" s="52">
        <v>58.97</v>
      </c>
      <c r="H18" s="53">
        <f t="shared" si="0"/>
        <v>5.8970000000000002</v>
      </c>
      <c r="I18" s="54"/>
      <c r="J18" s="54"/>
      <c r="K18" s="54"/>
      <c r="L18" s="54"/>
      <c r="M18" s="54"/>
    </row>
    <row r="19" spans="1:13" s="55" customFormat="1">
      <c r="A19" s="56" t="s">
        <v>91</v>
      </c>
      <c r="B19" s="49" t="s">
        <v>92</v>
      </c>
      <c r="C19" s="50" t="s">
        <v>203</v>
      </c>
      <c r="D19" s="51">
        <v>10</v>
      </c>
      <c r="E19" s="50" t="s">
        <v>35</v>
      </c>
      <c r="F19" s="50">
        <v>1</v>
      </c>
      <c r="G19" s="52">
        <v>32.369999999999997</v>
      </c>
      <c r="H19" s="53">
        <f t="shared" si="0"/>
        <v>3.2370000000000001</v>
      </c>
      <c r="I19" s="54"/>
      <c r="J19" s="54"/>
      <c r="K19" s="54"/>
      <c r="L19" s="54"/>
      <c r="M19" s="54"/>
    </row>
    <row r="20" spans="1:13" s="55" customFormat="1">
      <c r="A20" s="56" t="s">
        <v>93</v>
      </c>
      <c r="B20" s="49" t="s">
        <v>94</v>
      </c>
      <c r="C20" s="50" t="s">
        <v>204</v>
      </c>
      <c r="D20" s="51">
        <v>10</v>
      </c>
      <c r="E20" s="50" t="s">
        <v>35</v>
      </c>
      <c r="F20" s="50">
        <v>1</v>
      </c>
      <c r="G20" s="52">
        <v>14.31</v>
      </c>
      <c r="H20" s="53">
        <f t="shared" si="0"/>
        <v>1.431</v>
      </c>
      <c r="I20" s="54"/>
      <c r="J20" s="54"/>
      <c r="K20" s="54"/>
      <c r="L20" s="54"/>
      <c r="M20" s="54"/>
    </row>
    <row r="21" spans="1:13" s="55" customFormat="1">
      <c r="A21" s="56" t="s">
        <v>97</v>
      </c>
      <c r="B21" s="57" t="s">
        <v>98</v>
      </c>
      <c r="C21" s="50" t="s">
        <v>205</v>
      </c>
      <c r="D21" s="51">
        <v>10</v>
      </c>
      <c r="E21" s="50" t="s">
        <v>35</v>
      </c>
      <c r="F21" s="50">
        <v>1</v>
      </c>
      <c r="G21" s="52">
        <v>3.68</v>
      </c>
      <c r="H21" s="53">
        <f t="shared" si="0"/>
        <v>0.36800000000000005</v>
      </c>
      <c r="I21" s="54"/>
      <c r="J21" s="54"/>
      <c r="K21" s="54"/>
      <c r="L21" s="54"/>
      <c r="M21" s="54"/>
    </row>
    <row r="22" spans="1:13" s="55" customFormat="1">
      <c r="A22" s="56" t="s">
        <v>99</v>
      </c>
      <c r="B22" s="57" t="s">
        <v>100</v>
      </c>
      <c r="C22" s="50" t="s">
        <v>204</v>
      </c>
      <c r="D22" s="51">
        <v>10</v>
      </c>
      <c r="E22" s="50" t="s">
        <v>35</v>
      </c>
      <c r="F22" s="50">
        <v>1</v>
      </c>
      <c r="G22" s="52">
        <v>5.98</v>
      </c>
      <c r="H22" s="53">
        <f t="shared" si="0"/>
        <v>0.59800000000000009</v>
      </c>
      <c r="I22" s="54"/>
      <c r="J22" s="54"/>
      <c r="K22" s="54"/>
      <c r="L22" s="54"/>
      <c r="M22" s="54"/>
    </row>
    <row r="23" spans="1:13">
      <c r="G23" s="18" t="s">
        <v>6</v>
      </c>
      <c r="H23" s="27">
        <f>SUM(H12:H22)</f>
        <v>41.141000000000005</v>
      </c>
    </row>
    <row r="25" spans="1:13">
      <c r="A25" s="42" t="s">
        <v>209</v>
      </c>
      <c r="B25" s="47" t="s">
        <v>206</v>
      </c>
      <c r="C25" s="46"/>
      <c r="D25" s="46"/>
      <c r="E25" s="41"/>
      <c r="F25" s="41"/>
      <c r="G25" s="41"/>
      <c r="H25" s="41"/>
      <c r="I25" s="41"/>
      <c r="J25" s="41"/>
      <c r="K25" s="41"/>
      <c r="L25" s="41"/>
      <c r="M25" s="41"/>
    </row>
    <row r="27" spans="1:13" ht="39.6">
      <c r="A27" s="8" t="s">
        <v>13</v>
      </c>
      <c r="B27" s="8" t="s">
        <v>195</v>
      </c>
      <c r="C27" s="7" t="s">
        <v>12</v>
      </c>
      <c r="D27" s="8" t="s">
        <v>32</v>
      </c>
      <c r="E27" s="8" t="s">
        <v>11</v>
      </c>
      <c r="F27" s="8" t="s">
        <v>10</v>
      </c>
    </row>
    <row r="28" spans="1:13">
      <c r="A28" s="10" t="s">
        <v>9</v>
      </c>
      <c r="B28" s="1" t="s">
        <v>3</v>
      </c>
      <c r="C28" s="1" t="s">
        <v>2</v>
      </c>
      <c r="D28" s="1" t="s">
        <v>1</v>
      </c>
      <c r="E28" s="1" t="s">
        <v>0</v>
      </c>
      <c r="F28" s="1" t="s">
        <v>31</v>
      </c>
    </row>
    <row r="29" spans="1:13">
      <c r="A29" s="20" t="s">
        <v>200</v>
      </c>
      <c r="B29" s="19">
        <v>1</v>
      </c>
      <c r="C29" s="3" t="s">
        <v>105</v>
      </c>
      <c r="D29" s="44">
        <f>stawka_godz!B6</f>
        <v>160</v>
      </c>
      <c r="E29" s="5">
        <v>0.5</v>
      </c>
      <c r="F29" s="11">
        <f>(E29/B29)*D29</f>
        <v>80</v>
      </c>
    </row>
    <row r="30" spans="1:13">
      <c r="A30" s="2" t="s">
        <v>101</v>
      </c>
      <c r="B30" s="19">
        <v>1</v>
      </c>
      <c r="C30" s="3" t="s">
        <v>105</v>
      </c>
      <c r="D30" s="1">
        <f>stawka_godz!B8</f>
        <v>61.24</v>
      </c>
      <c r="E30" s="5">
        <v>0.5</v>
      </c>
      <c r="F30" s="11">
        <f>(E30/B30)*D30</f>
        <v>30.62</v>
      </c>
    </row>
    <row r="31" spans="1:13">
      <c r="A31" s="16"/>
      <c r="B31" s="16"/>
      <c r="C31" s="16"/>
      <c r="D31" s="16"/>
      <c r="E31" s="10" t="s">
        <v>6</v>
      </c>
      <c r="F31" s="11">
        <f>SUM(F29:F30)</f>
        <v>110.62</v>
      </c>
    </row>
    <row r="35" spans="1:6">
      <c r="A35" s="22" t="s">
        <v>8</v>
      </c>
      <c r="B35" s="23">
        <f>H23</f>
        <v>41.141000000000005</v>
      </c>
      <c r="C35" s="16"/>
      <c r="D35" s="16"/>
      <c r="E35" s="16"/>
      <c r="F35" s="16"/>
    </row>
    <row r="36" spans="1:6" ht="14.4" thickBot="1">
      <c r="A36" s="24" t="s">
        <v>7</v>
      </c>
      <c r="B36" s="25">
        <f>F31</f>
        <v>110.62</v>
      </c>
      <c r="C36" s="17"/>
      <c r="D36" s="17"/>
      <c r="E36" s="16"/>
      <c r="F36" s="16"/>
    </row>
    <row r="37" spans="1:6">
      <c r="A37" s="26" t="s">
        <v>6</v>
      </c>
      <c r="B37" s="23">
        <f>SUM(B35:B36)</f>
        <v>151.76100000000002</v>
      </c>
      <c r="C37" s="17"/>
      <c r="D37" s="17"/>
    </row>
  </sheetData>
  <mergeCells count="2">
    <mergeCell ref="B25:D25"/>
    <mergeCell ref="C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stawka_godz</vt:lpstr>
      <vt:lpstr>94.26</vt:lpstr>
      <vt:lpstr>100.10.01</vt:lpstr>
      <vt:lpstr>'94.26'!Obszar_wydruku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adrzymala</dc:creator>
  <cp:lastModifiedBy>Mirosława Trojnacka</cp:lastModifiedBy>
  <cp:lastPrinted>2021-06-07T07:40:49Z</cp:lastPrinted>
  <dcterms:created xsi:type="dcterms:W3CDTF">2013-09-19T08:36:22Z</dcterms:created>
  <dcterms:modified xsi:type="dcterms:W3CDTF">2025-11-19T07:00:32Z</dcterms:modified>
</cp:coreProperties>
</file>