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hidePivotFieldList="1"/>
  <bookViews>
    <workbookView xWindow="65416" yWindow="65416" windowWidth="29040" windowHeight="15840" tabRatio="969" activeTab="4"/>
  </bookViews>
  <sheets>
    <sheet name="Wykaz procedur (przykład)" sheetId="1" r:id="rId1"/>
    <sheet name="Stawki wynagrodzeń (przykład)" sheetId="25" r:id="rId2"/>
    <sheet name="Słownik mat. (przykładowe ceny)" sheetId="26" r:id="rId3"/>
    <sheet name="Koszty normatywne (przykład)" sheetId="23" r:id="rId4"/>
    <sheet name="Kosztów wytworzenia (przykład)" sheetId="24" r:id="rId5"/>
    <sheet name="88.713" sheetId="22" r:id="rId6"/>
    <sheet name="88.717" sheetId="21" r:id="rId7"/>
    <sheet name="88.732" sheetId="20" r:id="rId8"/>
    <sheet name="88.734" sheetId="19" r:id="rId9"/>
    <sheet name="88.739.1" sheetId="18" r:id="rId10"/>
    <sheet name="88.741.1" sheetId="17" r:id="rId11"/>
    <sheet name="88.741.2" sheetId="16" r:id="rId12"/>
    <sheet name="88.751" sheetId="15" r:id="rId13"/>
    <sheet name="88.752" sheetId="14" r:id="rId14"/>
    <sheet name="88.761" sheetId="13" r:id="rId15"/>
    <sheet name="88.764" sheetId="12" r:id="rId16"/>
    <sheet name="88.769.1" sheetId="11" r:id="rId17"/>
    <sheet name="88.776" sheetId="10" r:id="rId18"/>
    <sheet name="88.777" sheetId="9" r:id="rId19"/>
    <sheet name="88.779.1" sheetId="8" r:id="rId20"/>
    <sheet name="88.779.2" sheetId="7" r:id="rId21"/>
    <sheet name="88.779.3" sheetId="6" r:id="rId22"/>
    <sheet name="88.781" sheetId="5" r:id="rId23"/>
    <sheet name="88.790" sheetId="4" r:id="rId24"/>
    <sheet name="88.791.1" sheetId="3" r:id="rId25"/>
    <sheet name="88.799" sheetId="2" r:id="rId26"/>
  </sheets>
  <definedNames>
    <definedName name="_xlnm.Print_Titles" localSheetId="3">'Koszty normatywne (przykład)'!$3:$3</definedName>
    <definedName name="_xlnm.Print_Titles" localSheetId="4">'Kosztów wytworzenia (przykład)'!$2:$2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<sst xmlns="http://schemas.openxmlformats.org/spreadsheetml/2006/main" count="1150" uniqueCount="146">
  <si>
    <t>Lp</t>
  </si>
  <si>
    <t>Kod procedury według klasyfikacji 
ICD-9</t>
  </si>
  <si>
    <t>Nazwa procedury</t>
  </si>
  <si>
    <t>88.713</t>
  </si>
  <si>
    <t>USG tarczycy i przytarczyc</t>
  </si>
  <si>
    <t>88.732</t>
  </si>
  <si>
    <t>USG piersi</t>
  </si>
  <si>
    <t>88.799</t>
  </si>
  <si>
    <t>88.739</t>
  </si>
  <si>
    <t>88.739.1</t>
  </si>
  <si>
    <t>USG dołów pachowych, nad i podobojczykowych</t>
  </si>
  <si>
    <t>88.734</t>
  </si>
  <si>
    <t>USG jamy opłucnej i worka osierdziowego</t>
  </si>
  <si>
    <t>88.791</t>
  </si>
  <si>
    <t>88.791.1</t>
  </si>
  <si>
    <t>USG ścięgien i stawów</t>
  </si>
  <si>
    <t>88.717</t>
  </si>
  <si>
    <t>USG ślinianek</t>
  </si>
  <si>
    <t>88.761</t>
  </si>
  <si>
    <t>USG brzucha i przestrzeni zaotrzewnowej</t>
  </si>
  <si>
    <t>88.769</t>
  </si>
  <si>
    <t>88.769.1</t>
  </si>
  <si>
    <t>USG miednicy mniejszej</t>
  </si>
  <si>
    <t>88.741</t>
  </si>
  <si>
    <t>88.741.1</t>
  </si>
  <si>
    <t>USG transrektalne jelita grubego</t>
  </si>
  <si>
    <t>88.752</t>
  </si>
  <si>
    <t>USG nerek, moczowodów, pęcherza moczowego</t>
  </si>
  <si>
    <t>88.741.2</t>
  </si>
  <si>
    <t>USG transrektalne narządu rodnego</t>
  </si>
  <si>
    <t>88.779</t>
  </si>
  <si>
    <t>88.779.1</t>
  </si>
  <si>
    <t xml:space="preserve">USG tętnic szyi: tętnice szyjne i kręgowe - doppler  </t>
  </si>
  <si>
    <t>88.776</t>
  </si>
  <si>
    <t>USG naczyń kończyn górnych - doppler</t>
  </si>
  <si>
    <t>88.777</t>
  </si>
  <si>
    <t>USG naczyń kończyn dolnych - doppler</t>
  </si>
  <si>
    <t>88.779.2</t>
  </si>
  <si>
    <t>USG tętnic: aorta brzuszna, t. biodrowe - doppler</t>
  </si>
  <si>
    <t>88.751</t>
  </si>
  <si>
    <t>USG naczyń nerkowych – doppler</t>
  </si>
  <si>
    <t>88.779.3</t>
  </si>
  <si>
    <t>USG drożności żył głębokich kończyn, żyły biodrowe, ramienno- głowowe, próżnej dolnej i górnej - doppler</t>
  </si>
  <si>
    <t>88.790</t>
  </si>
  <si>
    <t>USG węzłów chłonnych</t>
  </si>
  <si>
    <t>88.764</t>
  </si>
  <si>
    <t>USG transwaginalne narządu rodnego</t>
  </si>
  <si>
    <t>88.781</t>
  </si>
  <si>
    <t>USG płodu</t>
  </si>
  <si>
    <t>Typ</t>
  </si>
  <si>
    <t>Cena jednostki miary w zł</t>
  </si>
  <si>
    <t>Wkład do kosztu jednostkowego w zł</t>
  </si>
  <si>
    <t>I</t>
  </si>
  <si>
    <t>D</t>
  </si>
  <si>
    <t>T</t>
  </si>
  <si>
    <t>N</t>
  </si>
  <si>
    <t>M</t>
  </si>
  <si>
    <t>L</t>
  </si>
  <si>
    <t>C</t>
  </si>
  <si>
    <t>Lp.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</si>
  <si>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</si>
  <si>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</si>
  <si>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</si>
  <si>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</si>
  <si>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</si>
  <si>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Data sporządzenia aktualizacji:</t>
  </si>
  <si>
    <t>Akceptacja osoby odpowiedzialnej po stronie wyceny kosztowej</t>
  </si>
  <si>
    <t>Akceptacja osoby odpowiedzialnej po stronie wyceny merytorycznej</t>
  </si>
  <si>
    <t>Ilość wykonań</t>
  </si>
  <si>
    <t>Całkowity koszt normatywny</t>
  </si>
  <si>
    <t>Wartość jednostki kalkulacyjnej</t>
  </si>
  <si>
    <t xml:space="preserve">Koszt wytworzenia procedury medycznej </t>
  </si>
  <si>
    <t>Tabela zużycia materiałów, leków, środków spożywczych specjalnego przeznaczenia żywieniowego i wyrobów medycznych
(koszty materiałowe)</t>
  </si>
  <si>
    <t>Suma jednostek kalkulacyjnych</t>
  </si>
  <si>
    <t>Nazwisko i imię</t>
  </si>
  <si>
    <t>Stanowisko</t>
  </si>
  <si>
    <t>Płaca brutto
ROK 2020</t>
  </si>
  <si>
    <t>Płaca brutto z ZUS pracodawcy
ROK 2020</t>
  </si>
  <si>
    <t>Pracownik 1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</si>
  <si>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</si>
  <si>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</si>
  <si>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</si>
  <si>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</si>
  <si>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</si>
  <si>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</si>
  <si>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</si>
  <si>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</si>
  <si>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</si>
  <si>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Pracownik 11</t>
  </si>
  <si>
    <t>Indeks materiału</t>
  </si>
  <si>
    <t>Materiał/lek/środek spożywczy specjalnego przeznaczenia żywieniowego/wyrób medyczny</t>
  </si>
  <si>
    <t>Jednostka miary</t>
  </si>
  <si>
    <t>Tabela 1. Koszty materiałowe</t>
  </si>
  <si>
    <t>Liczba procedur</t>
  </si>
  <si>
    <t>Ilość M zużyta na N procedur</t>
  </si>
  <si>
    <t>Cena jednostki miary</t>
  </si>
  <si>
    <t>U=(L/N)*C</t>
  </si>
  <si>
    <t>Razem koszt materiałów bezpośrednich</t>
  </si>
  <si>
    <t>Tabela 2. Koszty osobowe</t>
  </si>
  <si>
    <t>Stawka godzinowa personelu</t>
  </si>
  <si>
    <t>zł/godz.</t>
  </si>
  <si>
    <t>zł/minutę</t>
  </si>
  <si>
    <t>Grupa personelu</t>
  </si>
  <si>
    <t>Jednostka czasu</t>
  </si>
  <si>
    <t>Zużyta ilość M  na N procedur</t>
  </si>
  <si>
    <t>Koszt jednostki czasu M</t>
  </si>
  <si>
    <t>Wkład do kosztu jednostkowego</t>
  </si>
  <si>
    <t>P=(L/N)*C</t>
  </si>
  <si>
    <t>minuta</t>
  </si>
  <si>
    <t>Razem koszt pracy personelu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</si>
  <si>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</si>
  <si>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</si>
  <si>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</si>
  <si>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Średnia stawka w zł/godz. lekarza radiologa</t>
  </si>
  <si>
    <t>lekarz radiolog</t>
  </si>
  <si>
    <t>Koszt wytworzenia Pracowni Ultrasonografii w miesiącu styczniu</t>
  </si>
  <si>
    <t>Rękawiczki jednorazowe</t>
  </si>
  <si>
    <t>Podkładki higieniczne</t>
  </si>
  <si>
    <t>Ręczniki przemysłowe</t>
  </si>
  <si>
    <t>materiał jednorazowy</t>
  </si>
  <si>
    <t>materiał zużywalny</t>
  </si>
  <si>
    <t>szt</t>
  </si>
  <si>
    <t xml:space="preserve">rolka </t>
  </si>
  <si>
    <t xml:space="preserve">butelka </t>
  </si>
  <si>
    <t>Osłonka medyczna</t>
  </si>
  <si>
    <t>USG moszny, w tym jąder i najądrzy</t>
  </si>
  <si>
    <t>Papier do drukarki USG</t>
  </si>
  <si>
    <t>Żel do USG</t>
  </si>
  <si>
    <t>Kod procedury wg świadczeniodawcy</t>
  </si>
  <si>
    <t>MG-USG-001</t>
  </si>
  <si>
    <t>MG-USG-002</t>
  </si>
  <si>
    <t>MG-USG-003</t>
  </si>
  <si>
    <t>MG-USG-004</t>
  </si>
  <si>
    <t>MG-USG-005</t>
  </si>
  <si>
    <t>MG-USG-006</t>
  </si>
  <si>
    <t>Data sporządzenia/aktualizacji</t>
  </si>
  <si>
    <t>Akceptacja Kierownika (OPK proceduralnego)</t>
  </si>
  <si>
    <t>Wykaz (przykładowych) procedur medycznych wykonywanych w Pracowni Ultrasonografii</t>
  </si>
  <si>
    <t>Pracownia Ultrasonografii - przykładowy słownik materiałów bezpośrednich wraz z cenami</t>
  </si>
  <si>
    <t>Lekarz radiolog</t>
  </si>
  <si>
    <t>Zestawienie jednostkowych kosztów wytworzenia przykładowych procedur medycznych wykonywanych
w Pracowni Ultrasonografii</t>
  </si>
  <si>
    <t>7=5+6</t>
  </si>
  <si>
    <t>9=7x8</t>
  </si>
  <si>
    <t>11=7*10</t>
  </si>
  <si>
    <t>Przykładowe stawki wynagrodzeń personelu medycznego zaangażowanego w realizację procedur wykonywanych w Pracowni Ultrasonografii</t>
  </si>
  <si>
    <t>Zestawienie jednostkowych kosztów normatywnych przykładowych procedur medycznych wykonywanych w Pracowni Ultrasonografii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</si>
</sst>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_-* #,##0.00\ [$zł-415]_-;\-* #,##0.00\ [$zł-415]_-;_-* &quot;-&quot;??\ [$zł-415]_-;_-@_-"/>
    <numFmt numFmtId="177" formatCode="General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318B7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18B71"/>
        <bgColor indexed="64"/>
      </patternFill>
    </fill>
    <fill>
      <patternFill patternType="solid">
        <fgColor rgb="FF318B71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20" applyFont="1" applyAlignment="1">
      <alignment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4" fillId="0" borderId="3" xfId="20" applyFont="1" applyBorder="1" applyAlignment="1">
      <alignment horizontal="left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5" fontId="0" fillId="0" borderId="0" xfId="0" applyNumberFormat="1" applyFont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165" fontId="0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" fontId="0" fillId="0" borderId="0" xfId="21" applyNumberFormat="1" applyFont="1" applyAlignment="1">
      <alignment vertical="center" wrapText="1"/>
    </xf>
    <xf numFmtId="164" fontId="0" fillId="0" borderId="2" xfId="0" applyNumberFormat="1" applyFont="1" applyBorder="1" applyAlignment="1">
      <alignment vertical="center" wrapText="1"/>
    </xf>
    <xf numFmtId="0" fontId="4" fillId="0" borderId="2" xfId="20" applyFont="1" applyBorder="1" applyAlignment="1">
      <alignment vertical="center" wrapText="1"/>
      <protection/>
    </xf>
    <xf numFmtId="0" fontId="4" fillId="0" borderId="2" xfId="20" applyFont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  <protection/>
    </xf>
    <xf numFmtId="0" fontId="2" fillId="4" borderId="7" xfId="20" applyFont="1" applyFill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2" fillId="4" borderId="9" xfId="20" applyFont="1" applyFill="1" applyBorder="1" applyAlignment="1">
      <alignment horizontal="center" vertical="center" wrapText="1"/>
      <protection/>
    </xf>
    <xf numFmtId="0" fontId="15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64" fontId="2" fillId="5" borderId="6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0" xfId="0" applyNumberFormat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12" fillId="0" borderId="0" xfId="0" applyFont="1" applyAlignment="1">
      <alignment horizontal="center" vertical="center" readingOrder="1"/>
    </xf>
    <xf numFmtId="0" fontId="14" fillId="0" borderId="6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Procentowy" xfId="21"/>
  </cellStyles>
  <dxfs count="8"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numFmt numFmtId="177" formatCode="General"/>
      <fill>
        <patternFill patternType="solid">
          <fgColor theme="4"/>
          <bgColor rgb="FF318B71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33" displayName="Tabela33" ref="A2:D23" totalsRowShown="0" headerRowDxfId="7" tableBorderDxfId="5" headerRowBorderDxfId="6" totalsRowBorderDxfId="4">
  <sortState ref="A3:D23">
    <sortCondition sortBy="value" ref="C3:C23"/>
  </sortState>
  <tableColumns count="4">
    <tableColumn id="1" name="Lp" dataDxfId="3"/>
    <tableColumn id="2" name="Kod procedury według klasyfikacji _x000A_ICD-9" dataDxfId="2"/>
    <tableColumn id="3" name="Kod procedury wg świadczeniodawcy" dataDxfId="1"/>
    <tableColumn id="4" name="Nazwa procedu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workbookViewId="0" topLeftCell="A10">
      <selection activeCell="D18" sqref="D18"/>
    </sheetView>
  </sheetViews>
  <sheetFormatPr defaultColWidth="9.140625" defaultRowHeight="15"/>
  <cols>
    <col min="1" max="1" width="7.7109375" style="1" customWidth="1"/>
    <col min="2" max="2" width="29.8515625" style="1" customWidth="1"/>
    <col min="3" max="3" width="23.421875" style="1" customWidth="1"/>
    <col min="4" max="4" width="47.00390625" style="1" customWidth="1"/>
    <col min="5" max="7" width="9.140625" style="1" customWidth="1"/>
    <col min="8" max="8" width="19.8515625" style="1" bestFit="1" customWidth="1"/>
    <col min="9" max="9" width="12.00390625" style="1" bestFit="1" customWidth="1"/>
    <col min="10" max="253" width="9.140625" style="1" customWidth="1"/>
    <col min="254" max="254" width="4.28125" style="1" customWidth="1"/>
    <col min="255" max="255" width="16.28125" style="1" customWidth="1"/>
    <col min="256" max="256" width="57.8515625" style="1" customWidth="1"/>
    <col min="257" max="257" width="10.00390625" style="1" customWidth="1"/>
    <col min="258" max="509" width="9.140625" style="1" customWidth="1"/>
    <col min="510" max="510" width="4.28125" style="1" customWidth="1"/>
    <col min="511" max="511" width="16.28125" style="1" customWidth="1"/>
    <col min="512" max="512" width="57.8515625" style="1" customWidth="1"/>
    <col min="513" max="513" width="10.00390625" style="1" customWidth="1"/>
    <col min="514" max="765" width="9.140625" style="1" customWidth="1"/>
    <col min="766" max="766" width="4.28125" style="1" customWidth="1"/>
    <col min="767" max="767" width="16.28125" style="1" customWidth="1"/>
    <col min="768" max="768" width="57.8515625" style="1" customWidth="1"/>
    <col min="769" max="769" width="10.00390625" style="1" customWidth="1"/>
    <col min="770" max="1021" width="9.140625" style="1" customWidth="1"/>
    <col min="1022" max="1022" width="4.28125" style="1" customWidth="1"/>
    <col min="1023" max="1023" width="16.28125" style="1" customWidth="1"/>
    <col min="1024" max="1024" width="57.8515625" style="1" customWidth="1"/>
    <col min="1025" max="1025" width="10.00390625" style="1" customWidth="1"/>
    <col min="1026" max="1277" width="9.140625" style="1" customWidth="1"/>
    <col min="1278" max="1278" width="4.28125" style="1" customWidth="1"/>
    <col min="1279" max="1279" width="16.28125" style="1" customWidth="1"/>
    <col min="1280" max="1280" width="57.8515625" style="1" customWidth="1"/>
    <col min="1281" max="1281" width="10.00390625" style="1" customWidth="1"/>
    <col min="1282" max="1533" width="9.140625" style="1" customWidth="1"/>
    <col min="1534" max="1534" width="4.28125" style="1" customWidth="1"/>
    <col min="1535" max="1535" width="16.28125" style="1" customWidth="1"/>
    <col min="1536" max="1536" width="57.8515625" style="1" customWidth="1"/>
    <col min="1537" max="1537" width="10.00390625" style="1" customWidth="1"/>
    <col min="1538" max="1789" width="9.140625" style="1" customWidth="1"/>
    <col min="1790" max="1790" width="4.28125" style="1" customWidth="1"/>
    <col min="1791" max="1791" width="16.28125" style="1" customWidth="1"/>
    <col min="1792" max="1792" width="57.8515625" style="1" customWidth="1"/>
    <col min="1793" max="1793" width="10.00390625" style="1" customWidth="1"/>
    <col min="1794" max="2045" width="9.140625" style="1" customWidth="1"/>
    <col min="2046" max="2046" width="4.28125" style="1" customWidth="1"/>
    <col min="2047" max="2047" width="16.28125" style="1" customWidth="1"/>
    <col min="2048" max="2048" width="57.8515625" style="1" customWidth="1"/>
    <col min="2049" max="2049" width="10.00390625" style="1" customWidth="1"/>
    <col min="2050" max="2301" width="9.140625" style="1" customWidth="1"/>
    <col min="2302" max="2302" width="4.28125" style="1" customWidth="1"/>
    <col min="2303" max="2303" width="16.28125" style="1" customWidth="1"/>
    <col min="2304" max="2304" width="57.8515625" style="1" customWidth="1"/>
    <col min="2305" max="2305" width="10.00390625" style="1" customWidth="1"/>
    <col min="2306" max="2557" width="9.140625" style="1" customWidth="1"/>
    <col min="2558" max="2558" width="4.28125" style="1" customWidth="1"/>
    <col min="2559" max="2559" width="16.28125" style="1" customWidth="1"/>
    <col min="2560" max="2560" width="57.8515625" style="1" customWidth="1"/>
    <col min="2561" max="2561" width="10.00390625" style="1" customWidth="1"/>
    <col min="2562" max="2813" width="9.140625" style="1" customWidth="1"/>
    <col min="2814" max="2814" width="4.28125" style="1" customWidth="1"/>
    <col min="2815" max="2815" width="16.28125" style="1" customWidth="1"/>
    <col min="2816" max="2816" width="57.8515625" style="1" customWidth="1"/>
    <col min="2817" max="2817" width="10.00390625" style="1" customWidth="1"/>
    <col min="2818" max="3069" width="9.140625" style="1" customWidth="1"/>
    <col min="3070" max="3070" width="4.28125" style="1" customWidth="1"/>
    <col min="3071" max="3071" width="16.28125" style="1" customWidth="1"/>
    <col min="3072" max="3072" width="57.8515625" style="1" customWidth="1"/>
    <col min="3073" max="3073" width="10.00390625" style="1" customWidth="1"/>
    <col min="3074" max="3325" width="9.140625" style="1" customWidth="1"/>
    <col min="3326" max="3326" width="4.28125" style="1" customWidth="1"/>
    <col min="3327" max="3327" width="16.28125" style="1" customWidth="1"/>
    <col min="3328" max="3328" width="57.8515625" style="1" customWidth="1"/>
    <col min="3329" max="3329" width="10.00390625" style="1" customWidth="1"/>
    <col min="3330" max="3581" width="9.140625" style="1" customWidth="1"/>
    <col min="3582" max="3582" width="4.28125" style="1" customWidth="1"/>
    <col min="3583" max="3583" width="16.28125" style="1" customWidth="1"/>
    <col min="3584" max="3584" width="57.8515625" style="1" customWidth="1"/>
    <col min="3585" max="3585" width="10.00390625" style="1" customWidth="1"/>
    <col min="3586" max="3837" width="9.140625" style="1" customWidth="1"/>
    <col min="3838" max="3838" width="4.28125" style="1" customWidth="1"/>
    <col min="3839" max="3839" width="16.28125" style="1" customWidth="1"/>
    <col min="3840" max="3840" width="57.8515625" style="1" customWidth="1"/>
    <col min="3841" max="3841" width="10.00390625" style="1" customWidth="1"/>
    <col min="3842" max="4093" width="9.140625" style="1" customWidth="1"/>
    <col min="4094" max="4094" width="4.28125" style="1" customWidth="1"/>
    <col min="4095" max="4095" width="16.28125" style="1" customWidth="1"/>
    <col min="4096" max="4096" width="57.8515625" style="1" customWidth="1"/>
    <col min="4097" max="4097" width="10.00390625" style="1" customWidth="1"/>
    <col min="4098" max="4349" width="9.140625" style="1" customWidth="1"/>
    <col min="4350" max="4350" width="4.28125" style="1" customWidth="1"/>
    <col min="4351" max="4351" width="16.28125" style="1" customWidth="1"/>
    <col min="4352" max="4352" width="57.8515625" style="1" customWidth="1"/>
    <col min="4353" max="4353" width="10.00390625" style="1" customWidth="1"/>
    <col min="4354" max="4605" width="9.140625" style="1" customWidth="1"/>
    <col min="4606" max="4606" width="4.28125" style="1" customWidth="1"/>
    <col min="4607" max="4607" width="16.28125" style="1" customWidth="1"/>
    <col min="4608" max="4608" width="57.8515625" style="1" customWidth="1"/>
    <col min="4609" max="4609" width="10.00390625" style="1" customWidth="1"/>
    <col min="4610" max="4861" width="9.140625" style="1" customWidth="1"/>
    <col min="4862" max="4862" width="4.28125" style="1" customWidth="1"/>
    <col min="4863" max="4863" width="16.28125" style="1" customWidth="1"/>
    <col min="4864" max="4864" width="57.8515625" style="1" customWidth="1"/>
    <col min="4865" max="4865" width="10.00390625" style="1" customWidth="1"/>
    <col min="4866" max="5117" width="9.140625" style="1" customWidth="1"/>
    <col min="5118" max="5118" width="4.28125" style="1" customWidth="1"/>
    <col min="5119" max="5119" width="16.28125" style="1" customWidth="1"/>
    <col min="5120" max="5120" width="57.8515625" style="1" customWidth="1"/>
    <col min="5121" max="5121" width="10.00390625" style="1" customWidth="1"/>
    <col min="5122" max="5373" width="9.140625" style="1" customWidth="1"/>
    <col min="5374" max="5374" width="4.28125" style="1" customWidth="1"/>
    <col min="5375" max="5375" width="16.28125" style="1" customWidth="1"/>
    <col min="5376" max="5376" width="57.8515625" style="1" customWidth="1"/>
    <col min="5377" max="5377" width="10.00390625" style="1" customWidth="1"/>
    <col min="5378" max="5629" width="9.140625" style="1" customWidth="1"/>
    <col min="5630" max="5630" width="4.28125" style="1" customWidth="1"/>
    <col min="5631" max="5631" width="16.28125" style="1" customWidth="1"/>
    <col min="5632" max="5632" width="57.8515625" style="1" customWidth="1"/>
    <col min="5633" max="5633" width="10.00390625" style="1" customWidth="1"/>
    <col min="5634" max="5885" width="9.140625" style="1" customWidth="1"/>
    <col min="5886" max="5886" width="4.28125" style="1" customWidth="1"/>
    <col min="5887" max="5887" width="16.28125" style="1" customWidth="1"/>
    <col min="5888" max="5888" width="57.8515625" style="1" customWidth="1"/>
    <col min="5889" max="5889" width="10.00390625" style="1" customWidth="1"/>
    <col min="5890" max="6141" width="9.140625" style="1" customWidth="1"/>
    <col min="6142" max="6142" width="4.28125" style="1" customWidth="1"/>
    <col min="6143" max="6143" width="16.28125" style="1" customWidth="1"/>
    <col min="6144" max="6144" width="57.8515625" style="1" customWidth="1"/>
    <col min="6145" max="6145" width="10.00390625" style="1" customWidth="1"/>
    <col min="6146" max="6397" width="9.140625" style="1" customWidth="1"/>
    <col min="6398" max="6398" width="4.28125" style="1" customWidth="1"/>
    <col min="6399" max="6399" width="16.28125" style="1" customWidth="1"/>
    <col min="6400" max="6400" width="57.8515625" style="1" customWidth="1"/>
    <col min="6401" max="6401" width="10.00390625" style="1" customWidth="1"/>
    <col min="6402" max="6653" width="9.140625" style="1" customWidth="1"/>
    <col min="6654" max="6654" width="4.28125" style="1" customWidth="1"/>
    <col min="6655" max="6655" width="16.28125" style="1" customWidth="1"/>
    <col min="6656" max="6656" width="57.8515625" style="1" customWidth="1"/>
    <col min="6657" max="6657" width="10.00390625" style="1" customWidth="1"/>
    <col min="6658" max="6909" width="9.140625" style="1" customWidth="1"/>
    <col min="6910" max="6910" width="4.28125" style="1" customWidth="1"/>
    <col min="6911" max="6911" width="16.28125" style="1" customWidth="1"/>
    <col min="6912" max="6912" width="57.8515625" style="1" customWidth="1"/>
    <col min="6913" max="6913" width="10.00390625" style="1" customWidth="1"/>
    <col min="6914" max="7165" width="9.140625" style="1" customWidth="1"/>
    <col min="7166" max="7166" width="4.28125" style="1" customWidth="1"/>
    <col min="7167" max="7167" width="16.28125" style="1" customWidth="1"/>
    <col min="7168" max="7168" width="57.8515625" style="1" customWidth="1"/>
    <col min="7169" max="7169" width="10.00390625" style="1" customWidth="1"/>
    <col min="7170" max="7421" width="9.140625" style="1" customWidth="1"/>
    <col min="7422" max="7422" width="4.28125" style="1" customWidth="1"/>
    <col min="7423" max="7423" width="16.28125" style="1" customWidth="1"/>
    <col min="7424" max="7424" width="57.8515625" style="1" customWidth="1"/>
    <col min="7425" max="7425" width="10.00390625" style="1" customWidth="1"/>
    <col min="7426" max="7677" width="9.140625" style="1" customWidth="1"/>
    <col min="7678" max="7678" width="4.28125" style="1" customWidth="1"/>
    <col min="7679" max="7679" width="16.28125" style="1" customWidth="1"/>
    <col min="7680" max="7680" width="57.8515625" style="1" customWidth="1"/>
    <col min="7681" max="7681" width="10.00390625" style="1" customWidth="1"/>
    <col min="7682" max="7933" width="9.140625" style="1" customWidth="1"/>
    <col min="7934" max="7934" width="4.28125" style="1" customWidth="1"/>
    <col min="7935" max="7935" width="16.28125" style="1" customWidth="1"/>
    <col min="7936" max="7936" width="57.8515625" style="1" customWidth="1"/>
    <col min="7937" max="7937" width="10.00390625" style="1" customWidth="1"/>
    <col min="7938" max="8189" width="9.140625" style="1" customWidth="1"/>
    <col min="8190" max="8190" width="4.28125" style="1" customWidth="1"/>
    <col min="8191" max="8191" width="16.28125" style="1" customWidth="1"/>
    <col min="8192" max="8192" width="57.8515625" style="1" customWidth="1"/>
    <col min="8193" max="8193" width="10.00390625" style="1" customWidth="1"/>
    <col min="8194" max="8445" width="9.140625" style="1" customWidth="1"/>
    <col min="8446" max="8446" width="4.28125" style="1" customWidth="1"/>
    <col min="8447" max="8447" width="16.28125" style="1" customWidth="1"/>
    <col min="8448" max="8448" width="57.8515625" style="1" customWidth="1"/>
    <col min="8449" max="8449" width="10.00390625" style="1" customWidth="1"/>
    <col min="8450" max="8701" width="9.140625" style="1" customWidth="1"/>
    <col min="8702" max="8702" width="4.28125" style="1" customWidth="1"/>
    <col min="8703" max="8703" width="16.28125" style="1" customWidth="1"/>
    <col min="8704" max="8704" width="57.8515625" style="1" customWidth="1"/>
    <col min="8705" max="8705" width="10.00390625" style="1" customWidth="1"/>
    <col min="8706" max="8957" width="9.140625" style="1" customWidth="1"/>
    <col min="8958" max="8958" width="4.28125" style="1" customWidth="1"/>
    <col min="8959" max="8959" width="16.28125" style="1" customWidth="1"/>
    <col min="8960" max="8960" width="57.8515625" style="1" customWidth="1"/>
    <col min="8961" max="8961" width="10.00390625" style="1" customWidth="1"/>
    <col min="8962" max="9213" width="9.140625" style="1" customWidth="1"/>
    <col min="9214" max="9214" width="4.28125" style="1" customWidth="1"/>
    <col min="9215" max="9215" width="16.28125" style="1" customWidth="1"/>
    <col min="9216" max="9216" width="57.8515625" style="1" customWidth="1"/>
    <col min="9217" max="9217" width="10.00390625" style="1" customWidth="1"/>
    <col min="9218" max="9469" width="9.140625" style="1" customWidth="1"/>
    <col min="9470" max="9470" width="4.28125" style="1" customWidth="1"/>
    <col min="9471" max="9471" width="16.28125" style="1" customWidth="1"/>
    <col min="9472" max="9472" width="57.8515625" style="1" customWidth="1"/>
    <col min="9473" max="9473" width="10.00390625" style="1" customWidth="1"/>
    <col min="9474" max="9725" width="9.140625" style="1" customWidth="1"/>
    <col min="9726" max="9726" width="4.28125" style="1" customWidth="1"/>
    <col min="9727" max="9727" width="16.28125" style="1" customWidth="1"/>
    <col min="9728" max="9728" width="57.8515625" style="1" customWidth="1"/>
    <col min="9729" max="9729" width="10.00390625" style="1" customWidth="1"/>
    <col min="9730" max="9981" width="9.140625" style="1" customWidth="1"/>
    <col min="9982" max="9982" width="4.28125" style="1" customWidth="1"/>
    <col min="9983" max="9983" width="16.28125" style="1" customWidth="1"/>
    <col min="9984" max="9984" width="57.8515625" style="1" customWidth="1"/>
    <col min="9985" max="9985" width="10.00390625" style="1" customWidth="1"/>
    <col min="9986" max="10237" width="9.140625" style="1" customWidth="1"/>
    <col min="10238" max="10238" width="4.28125" style="1" customWidth="1"/>
    <col min="10239" max="10239" width="16.28125" style="1" customWidth="1"/>
    <col min="10240" max="10240" width="57.8515625" style="1" customWidth="1"/>
    <col min="10241" max="10241" width="10.00390625" style="1" customWidth="1"/>
    <col min="10242" max="10493" width="9.140625" style="1" customWidth="1"/>
    <col min="10494" max="10494" width="4.28125" style="1" customWidth="1"/>
    <col min="10495" max="10495" width="16.28125" style="1" customWidth="1"/>
    <col min="10496" max="10496" width="57.8515625" style="1" customWidth="1"/>
    <col min="10497" max="10497" width="10.00390625" style="1" customWidth="1"/>
    <col min="10498" max="10749" width="9.140625" style="1" customWidth="1"/>
    <col min="10750" max="10750" width="4.28125" style="1" customWidth="1"/>
    <col min="10751" max="10751" width="16.28125" style="1" customWidth="1"/>
    <col min="10752" max="10752" width="57.8515625" style="1" customWidth="1"/>
    <col min="10753" max="10753" width="10.00390625" style="1" customWidth="1"/>
    <col min="10754" max="11005" width="9.140625" style="1" customWidth="1"/>
    <col min="11006" max="11006" width="4.28125" style="1" customWidth="1"/>
    <col min="11007" max="11007" width="16.28125" style="1" customWidth="1"/>
    <col min="11008" max="11008" width="57.8515625" style="1" customWidth="1"/>
    <col min="11009" max="11009" width="10.00390625" style="1" customWidth="1"/>
    <col min="11010" max="11261" width="9.140625" style="1" customWidth="1"/>
    <col min="11262" max="11262" width="4.28125" style="1" customWidth="1"/>
    <col min="11263" max="11263" width="16.28125" style="1" customWidth="1"/>
    <col min="11264" max="11264" width="57.8515625" style="1" customWidth="1"/>
    <col min="11265" max="11265" width="10.00390625" style="1" customWidth="1"/>
    <col min="11266" max="11517" width="9.140625" style="1" customWidth="1"/>
    <col min="11518" max="11518" width="4.28125" style="1" customWidth="1"/>
    <col min="11519" max="11519" width="16.28125" style="1" customWidth="1"/>
    <col min="11520" max="11520" width="57.8515625" style="1" customWidth="1"/>
    <col min="11521" max="11521" width="10.00390625" style="1" customWidth="1"/>
    <col min="11522" max="11773" width="9.140625" style="1" customWidth="1"/>
    <col min="11774" max="11774" width="4.28125" style="1" customWidth="1"/>
    <col min="11775" max="11775" width="16.28125" style="1" customWidth="1"/>
    <col min="11776" max="11776" width="57.8515625" style="1" customWidth="1"/>
    <col min="11777" max="11777" width="10.00390625" style="1" customWidth="1"/>
    <col min="11778" max="12029" width="9.140625" style="1" customWidth="1"/>
    <col min="12030" max="12030" width="4.28125" style="1" customWidth="1"/>
    <col min="12031" max="12031" width="16.28125" style="1" customWidth="1"/>
    <col min="12032" max="12032" width="57.8515625" style="1" customWidth="1"/>
    <col min="12033" max="12033" width="10.00390625" style="1" customWidth="1"/>
    <col min="12034" max="12285" width="9.140625" style="1" customWidth="1"/>
    <col min="12286" max="12286" width="4.28125" style="1" customWidth="1"/>
    <col min="12287" max="12287" width="16.28125" style="1" customWidth="1"/>
    <col min="12288" max="12288" width="57.8515625" style="1" customWidth="1"/>
    <col min="12289" max="12289" width="10.00390625" style="1" customWidth="1"/>
    <col min="12290" max="12541" width="9.140625" style="1" customWidth="1"/>
    <col min="12542" max="12542" width="4.28125" style="1" customWidth="1"/>
    <col min="12543" max="12543" width="16.28125" style="1" customWidth="1"/>
    <col min="12544" max="12544" width="57.8515625" style="1" customWidth="1"/>
    <col min="12545" max="12545" width="10.00390625" style="1" customWidth="1"/>
    <col min="12546" max="12797" width="9.140625" style="1" customWidth="1"/>
    <col min="12798" max="12798" width="4.28125" style="1" customWidth="1"/>
    <col min="12799" max="12799" width="16.28125" style="1" customWidth="1"/>
    <col min="12800" max="12800" width="57.8515625" style="1" customWidth="1"/>
    <col min="12801" max="12801" width="10.00390625" style="1" customWidth="1"/>
    <col min="12802" max="13053" width="9.140625" style="1" customWidth="1"/>
    <col min="13054" max="13054" width="4.28125" style="1" customWidth="1"/>
    <col min="13055" max="13055" width="16.28125" style="1" customWidth="1"/>
    <col min="13056" max="13056" width="57.8515625" style="1" customWidth="1"/>
    <col min="13057" max="13057" width="10.00390625" style="1" customWidth="1"/>
    <col min="13058" max="13309" width="9.140625" style="1" customWidth="1"/>
    <col min="13310" max="13310" width="4.28125" style="1" customWidth="1"/>
    <col min="13311" max="13311" width="16.28125" style="1" customWidth="1"/>
    <col min="13312" max="13312" width="57.8515625" style="1" customWidth="1"/>
    <col min="13313" max="13313" width="10.00390625" style="1" customWidth="1"/>
    <col min="13314" max="13565" width="9.140625" style="1" customWidth="1"/>
    <col min="13566" max="13566" width="4.28125" style="1" customWidth="1"/>
    <col min="13567" max="13567" width="16.28125" style="1" customWidth="1"/>
    <col min="13568" max="13568" width="57.8515625" style="1" customWidth="1"/>
    <col min="13569" max="13569" width="10.00390625" style="1" customWidth="1"/>
    <col min="13570" max="13821" width="9.140625" style="1" customWidth="1"/>
    <col min="13822" max="13822" width="4.28125" style="1" customWidth="1"/>
    <col min="13823" max="13823" width="16.28125" style="1" customWidth="1"/>
    <col min="13824" max="13824" width="57.8515625" style="1" customWidth="1"/>
    <col min="13825" max="13825" width="10.00390625" style="1" customWidth="1"/>
    <col min="13826" max="14077" width="9.140625" style="1" customWidth="1"/>
    <col min="14078" max="14078" width="4.28125" style="1" customWidth="1"/>
    <col min="14079" max="14079" width="16.28125" style="1" customWidth="1"/>
    <col min="14080" max="14080" width="57.8515625" style="1" customWidth="1"/>
    <col min="14081" max="14081" width="10.00390625" style="1" customWidth="1"/>
    <col min="14082" max="14333" width="9.140625" style="1" customWidth="1"/>
    <col min="14334" max="14334" width="4.28125" style="1" customWidth="1"/>
    <col min="14335" max="14335" width="16.28125" style="1" customWidth="1"/>
    <col min="14336" max="14336" width="57.8515625" style="1" customWidth="1"/>
    <col min="14337" max="14337" width="10.00390625" style="1" customWidth="1"/>
    <col min="14338" max="14589" width="9.140625" style="1" customWidth="1"/>
    <col min="14590" max="14590" width="4.28125" style="1" customWidth="1"/>
    <col min="14591" max="14591" width="16.28125" style="1" customWidth="1"/>
    <col min="14592" max="14592" width="57.8515625" style="1" customWidth="1"/>
    <col min="14593" max="14593" width="10.00390625" style="1" customWidth="1"/>
    <col min="14594" max="14845" width="9.140625" style="1" customWidth="1"/>
    <col min="14846" max="14846" width="4.28125" style="1" customWidth="1"/>
    <col min="14847" max="14847" width="16.28125" style="1" customWidth="1"/>
    <col min="14848" max="14848" width="57.8515625" style="1" customWidth="1"/>
    <col min="14849" max="14849" width="10.00390625" style="1" customWidth="1"/>
    <col min="14850" max="15101" width="9.140625" style="1" customWidth="1"/>
    <col min="15102" max="15102" width="4.28125" style="1" customWidth="1"/>
    <col min="15103" max="15103" width="16.28125" style="1" customWidth="1"/>
    <col min="15104" max="15104" width="57.8515625" style="1" customWidth="1"/>
    <col min="15105" max="15105" width="10.00390625" style="1" customWidth="1"/>
    <col min="15106" max="15357" width="9.140625" style="1" customWidth="1"/>
    <col min="15358" max="15358" width="4.28125" style="1" customWidth="1"/>
    <col min="15359" max="15359" width="16.28125" style="1" customWidth="1"/>
    <col min="15360" max="15360" width="57.8515625" style="1" customWidth="1"/>
    <col min="15361" max="15361" width="10.00390625" style="1" customWidth="1"/>
    <col min="15362" max="15613" width="9.140625" style="1" customWidth="1"/>
    <col min="15614" max="15614" width="4.28125" style="1" customWidth="1"/>
    <col min="15615" max="15615" width="16.28125" style="1" customWidth="1"/>
    <col min="15616" max="15616" width="57.8515625" style="1" customWidth="1"/>
    <col min="15617" max="15617" width="10.00390625" style="1" customWidth="1"/>
    <col min="15618" max="15869" width="9.140625" style="1" customWidth="1"/>
    <col min="15870" max="15870" width="4.28125" style="1" customWidth="1"/>
    <col min="15871" max="15871" width="16.28125" style="1" customWidth="1"/>
    <col min="15872" max="15872" width="57.8515625" style="1" customWidth="1"/>
    <col min="15873" max="15873" width="10.00390625" style="1" customWidth="1"/>
    <col min="15874" max="16125" width="9.140625" style="1" customWidth="1"/>
    <col min="16126" max="16126" width="4.28125" style="1" customWidth="1"/>
    <col min="16127" max="16127" width="16.28125" style="1" customWidth="1"/>
    <col min="16128" max="16128" width="57.8515625" style="1" customWidth="1"/>
    <col min="16129" max="16129" width="10.00390625" style="1" customWidth="1"/>
    <col min="16130" max="16384" width="9.140625" style="1" customWidth="1"/>
  </cols>
  <sheetData>
    <row r="1" spans="1:9" ht="18.75">
      <c r="A1" s="79" t="s">
        <v>137</v>
      </c>
      <c r="B1" s="79"/>
      <c r="C1" s="79"/>
      <c r="D1" s="79"/>
      <c r="H1"/>
      <c r="I1"/>
    </row>
    <row r="2" spans="1:4" ht="45">
      <c r="A2" s="64" t="s">
        <v>0</v>
      </c>
      <c r="B2" s="65" t="s">
        <v>1</v>
      </c>
      <c r="C2" s="65" t="s">
        <v>128</v>
      </c>
      <c r="D2" s="66" t="s">
        <v>2</v>
      </c>
    </row>
    <row r="3" spans="1:10" ht="18" customHeight="1">
      <c r="A3" s="2">
        <v>1</v>
      </c>
      <c r="B3" s="3" t="s">
        <v>3</v>
      </c>
      <c r="C3" s="3" t="s">
        <v>3</v>
      </c>
      <c r="D3" s="4" t="s">
        <v>4</v>
      </c>
      <c r="H3"/>
      <c r="I3"/>
      <c r="J3"/>
    </row>
    <row r="4" spans="1:10" ht="18" customHeight="1">
      <c r="A4" s="2">
        <v>2</v>
      </c>
      <c r="B4" s="3" t="s">
        <v>16</v>
      </c>
      <c r="C4" s="3" t="s">
        <v>16</v>
      </c>
      <c r="D4" s="4" t="s">
        <v>17</v>
      </c>
      <c r="H4"/>
      <c r="I4"/>
      <c r="J4"/>
    </row>
    <row r="5" spans="1:10" ht="18" customHeight="1">
      <c r="A5" s="2">
        <v>3</v>
      </c>
      <c r="B5" s="3" t="s">
        <v>5</v>
      </c>
      <c r="C5" s="3" t="s">
        <v>5</v>
      </c>
      <c r="D5" s="5" t="s">
        <v>6</v>
      </c>
      <c r="H5"/>
      <c r="I5"/>
      <c r="J5"/>
    </row>
    <row r="6" spans="1:10" ht="18" customHeight="1">
      <c r="A6" s="2">
        <v>4</v>
      </c>
      <c r="B6" s="3" t="s">
        <v>11</v>
      </c>
      <c r="C6" s="3" t="s">
        <v>11</v>
      </c>
      <c r="D6" s="4" t="s">
        <v>12</v>
      </c>
      <c r="H6"/>
      <c r="I6"/>
      <c r="J6"/>
    </row>
    <row r="7" spans="1:10" ht="18" customHeight="1">
      <c r="A7" s="2">
        <v>5</v>
      </c>
      <c r="B7" s="3" t="s">
        <v>8</v>
      </c>
      <c r="C7" s="3" t="s">
        <v>9</v>
      </c>
      <c r="D7" s="4" t="s">
        <v>10</v>
      </c>
      <c r="H7"/>
      <c r="I7"/>
      <c r="J7"/>
    </row>
    <row r="8" spans="1:10" ht="18" customHeight="1">
      <c r="A8" s="2">
        <v>6</v>
      </c>
      <c r="B8" s="3" t="s">
        <v>23</v>
      </c>
      <c r="C8" s="3" t="s">
        <v>24</v>
      </c>
      <c r="D8" s="4" t="s">
        <v>25</v>
      </c>
      <c r="H8"/>
      <c r="I8"/>
      <c r="J8"/>
    </row>
    <row r="9" spans="1:10" ht="18" customHeight="1">
      <c r="A9" s="2">
        <v>7</v>
      </c>
      <c r="B9" s="3" t="s">
        <v>23</v>
      </c>
      <c r="C9" s="3" t="s">
        <v>28</v>
      </c>
      <c r="D9" s="4" t="s">
        <v>29</v>
      </c>
      <c r="H9"/>
      <c r="I9"/>
      <c r="J9"/>
    </row>
    <row r="10" spans="1:10" ht="18" customHeight="1">
      <c r="A10" s="2">
        <v>8</v>
      </c>
      <c r="B10" s="3" t="s">
        <v>39</v>
      </c>
      <c r="C10" s="3" t="s">
        <v>39</v>
      </c>
      <c r="D10" s="4" t="s">
        <v>40</v>
      </c>
      <c r="H10"/>
      <c r="I10"/>
      <c r="J10"/>
    </row>
    <row r="11" spans="1:10" ht="18" customHeight="1">
      <c r="A11" s="2">
        <v>9</v>
      </c>
      <c r="B11" s="3" t="s">
        <v>26</v>
      </c>
      <c r="C11" s="3" t="s">
        <v>26</v>
      </c>
      <c r="D11" s="5" t="s">
        <v>27</v>
      </c>
      <c r="H11"/>
      <c r="I11"/>
      <c r="J11"/>
    </row>
    <row r="12" spans="1:10" ht="18" customHeight="1">
      <c r="A12" s="2">
        <v>10</v>
      </c>
      <c r="B12" s="3" t="s">
        <v>18</v>
      </c>
      <c r="C12" s="3" t="s">
        <v>18</v>
      </c>
      <c r="D12" s="4" t="s">
        <v>19</v>
      </c>
      <c r="H12"/>
      <c r="I12"/>
      <c r="J12"/>
    </row>
    <row r="13" spans="1:10" ht="18" customHeight="1">
      <c r="A13" s="2">
        <v>11</v>
      </c>
      <c r="B13" s="3" t="s">
        <v>45</v>
      </c>
      <c r="C13" s="3" t="s">
        <v>45</v>
      </c>
      <c r="D13" s="4" t="s">
        <v>46</v>
      </c>
      <c r="H13"/>
      <c r="I13"/>
      <c r="J13"/>
    </row>
    <row r="14" spans="1:10" ht="18" customHeight="1">
      <c r="A14" s="2">
        <v>12</v>
      </c>
      <c r="B14" s="3" t="s">
        <v>20</v>
      </c>
      <c r="C14" s="3" t="s">
        <v>21</v>
      </c>
      <c r="D14" s="4" t="s">
        <v>22</v>
      </c>
      <c r="H14"/>
      <c r="I14"/>
      <c r="J14"/>
    </row>
    <row r="15" spans="1:10" ht="18" customHeight="1">
      <c r="A15" s="2">
        <v>13</v>
      </c>
      <c r="B15" s="3" t="s">
        <v>33</v>
      </c>
      <c r="C15" s="3" t="s">
        <v>33</v>
      </c>
      <c r="D15" s="4" t="s">
        <v>34</v>
      </c>
      <c r="H15"/>
      <c r="I15"/>
      <c r="J15"/>
    </row>
    <row r="16" spans="1:10" ht="18" customHeight="1">
      <c r="A16" s="2">
        <v>14</v>
      </c>
      <c r="B16" s="3" t="s">
        <v>35</v>
      </c>
      <c r="C16" s="3" t="s">
        <v>35</v>
      </c>
      <c r="D16" s="4" t="s">
        <v>36</v>
      </c>
      <c r="H16"/>
      <c r="I16"/>
      <c r="J16"/>
    </row>
    <row r="17" spans="1:10" ht="18" customHeight="1">
      <c r="A17" s="2">
        <v>15</v>
      </c>
      <c r="B17" s="3" t="s">
        <v>30</v>
      </c>
      <c r="C17" s="3" t="s">
        <v>31</v>
      </c>
      <c r="D17" s="4" t="s">
        <v>32</v>
      </c>
      <c r="H17"/>
      <c r="I17"/>
      <c r="J17"/>
    </row>
    <row r="18" spans="1:10" ht="18" customHeight="1">
      <c r="A18" s="2">
        <v>16</v>
      </c>
      <c r="B18" s="3" t="s">
        <v>30</v>
      </c>
      <c r="C18" s="3" t="s">
        <v>37</v>
      </c>
      <c r="D18" s="4" t="s">
        <v>38</v>
      </c>
      <c r="H18"/>
      <c r="I18"/>
      <c r="J18"/>
    </row>
    <row r="19" spans="1:10" ht="30" customHeight="1">
      <c r="A19" s="2">
        <v>17</v>
      </c>
      <c r="B19" s="3" t="s">
        <v>30</v>
      </c>
      <c r="C19" s="3" t="s">
        <v>41</v>
      </c>
      <c r="D19" s="4" t="s">
        <v>42</v>
      </c>
      <c r="H19"/>
      <c r="I19"/>
      <c r="J19"/>
    </row>
    <row r="20" spans="1:10" ht="19.9" customHeight="1">
      <c r="A20" s="2">
        <v>18</v>
      </c>
      <c r="B20" s="3" t="s">
        <v>47</v>
      </c>
      <c r="C20" s="3" t="s">
        <v>47</v>
      </c>
      <c r="D20" s="4" t="s">
        <v>48</v>
      </c>
      <c r="H20"/>
      <c r="I20"/>
      <c r="J20"/>
    </row>
    <row r="21" spans="1:4" ht="18" customHeight="1">
      <c r="A21" s="2">
        <v>19</v>
      </c>
      <c r="B21" s="3" t="s">
        <v>43</v>
      </c>
      <c r="C21" s="3" t="s">
        <v>43</v>
      </c>
      <c r="D21" s="4" t="s">
        <v>44</v>
      </c>
    </row>
    <row r="22" spans="1:4" ht="18" customHeight="1">
      <c r="A22" s="2">
        <v>20</v>
      </c>
      <c r="B22" s="3" t="s">
        <v>13</v>
      </c>
      <c r="C22" s="3" t="s">
        <v>14</v>
      </c>
      <c r="D22" s="4" t="s">
        <v>15</v>
      </c>
    </row>
    <row r="23" spans="1:4" ht="18" customHeight="1">
      <c r="A23" s="2">
        <v>21</v>
      </c>
      <c r="B23" s="6" t="s">
        <v>7</v>
      </c>
      <c r="C23" s="6" t="s">
        <v>7</v>
      </c>
      <c r="D23" s="7" t="s">
        <v>125</v>
      </c>
    </row>
    <row r="26" spans="1:4" s="8" customFormat="1" ht="31.15" customHeight="1">
      <c r="A26" s="63"/>
      <c r="B26" s="63" t="s">
        <v>135</v>
      </c>
      <c r="D26" s="63" t="s">
        <v>136</v>
      </c>
    </row>
    <row r="29" ht="15">
      <c r="A29" s="8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8070-8A18-49B5-A5DB-327DD380D6E7}">
  <dimension ref="A1:K27"/>
  <sheetViews>
    <sheetView workbookViewId="0" topLeftCell="A7">
      <selection activeCell="H14" sqref="H14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(przykład)'!D7</f>
        <v>USG dołów pachowych, nad i podobojczykowych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(przykład)'!C7</f>
        <v>88.739.1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15</v>
      </c>
      <c r="F21" s="52">
        <f>C17</f>
        <v>1.4258357934710446</v>
      </c>
      <c r="G21" s="28">
        <f>(E21/C21)*F21</f>
        <v>21.38753690206567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21.38753690206567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21.38753690206567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23.04306895334772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02B4D-EC84-4C87-8424-233B66B5FBEC}">
  <dimension ref="A1:K28"/>
  <sheetViews>
    <sheetView workbookViewId="0" topLeftCell="A4">
      <selection activeCell="H15" sqref="H15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(przykład)'!D8</f>
        <v>USG transrektalne jelita grubego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(przykład)'!C8</f>
        <v>88.741.1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3">(F9/D9)*G9</f>
        <v>0.3046153846153846</v>
      </c>
      <c r="I9" s="11"/>
      <c r="J9" s="11"/>
      <c r="K9" s="11"/>
    </row>
    <row r="10" spans="1:11" ht="31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31.15" customHeight="1">
      <c r="A13" s="45" t="str">
        <f>'Słownik mat. (przykładowe ceny)'!A8</f>
        <v>MG-USG-006</v>
      </c>
      <c r="B13" s="45" t="str">
        <f>'Słownik mat. (przykładowe ceny)'!B8</f>
        <v>Osłonka medyczna</v>
      </c>
      <c r="C13" s="45" t="str">
        <f>'Słownik mat. (przykładowe ceny)'!C8</f>
        <v>materiał jednorazowy</v>
      </c>
      <c r="D13" s="10">
        <v>1</v>
      </c>
      <c r="E13" s="55" t="str">
        <f>'Słownik mat. (przykładowe ceny)'!D8</f>
        <v>szt</v>
      </c>
      <c r="F13" s="55">
        <v>1</v>
      </c>
      <c r="G13" s="23">
        <f>'Słownik mat. (przykładowe ceny)'!E8</f>
        <v>0.29</v>
      </c>
      <c r="H13" s="22">
        <f t="shared" si="0"/>
        <v>0.29</v>
      </c>
      <c r="I13" s="11"/>
      <c r="J13" s="11"/>
      <c r="K13" s="11"/>
    </row>
    <row r="14" spans="1:11" ht="25.15" customHeight="1">
      <c r="A14" s="97" t="s">
        <v>97</v>
      </c>
      <c r="B14" s="98"/>
      <c r="C14" s="98"/>
      <c r="D14" s="98"/>
      <c r="E14" s="98"/>
      <c r="F14" s="98"/>
      <c r="G14" s="99"/>
      <c r="H14" s="53">
        <f>SUM(H8:H13)</f>
        <v>1.9455320512820515</v>
      </c>
      <c r="I14" s="11"/>
      <c r="J14" s="11"/>
      <c r="K14" s="11"/>
    </row>
    <row r="15" spans="1:11" ht="18.6" customHeight="1">
      <c r="A15" s="41"/>
      <c r="B15" s="41"/>
      <c r="C15" s="41"/>
      <c r="D15" s="41"/>
      <c r="E15" s="41"/>
      <c r="F15" s="41"/>
      <c r="G15" s="41"/>
      <c r="H15" s="41"/>
      <c r="I15" s="11"/>
      <c r="J15" s="11"/>
      <c r="K15" s="11"/>
    </row>
    <row r="16" spans="1:11" ht="15">
      <c r="A16" s="46" t="s">
        <v>98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0">
      <c r="A17" s="41" t="s">
        <v>99</v>
      </c>
      <c r="B17" s="47" t="s">
        <v>100</v>
      </c>
      <c r="C17" s="47" t="s">
        <v>101</v>
      </c>
      <c r="D17" s="11"/>
      <c r="E17" s="11"/>
      <c r="F17" s="11"/>
      <c r="G17" s="11"/>
      <c r="H17" s="11"/>
      <c r="I17" s="11"/>
      <c r="J17" s="11"/>
      <c r="K17" s="11"/>
    </row>
    <row r="18" spans="1:11" ht="25.15" customHeight="1">
      <c r="A18" s="48" t="s">
        <v>139</v>
      </c>
      <c r="B18" s="49">
        <f>'Stawki wynagrodzeń (przykład)'!E14</f>
        <v>85.55014760826268</v>
      </c>
      <c r="C18" s="49">
        <f>B18/60</f>
        <v>1.4258357934710446</v>
      </c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45">
      <c r="A20" s="31" t="s">
        <v>59</v>
      </c>
      <c r="B20" s="31" t="s">
        <v>102</v>
      </c>
      <c r="C20" s="31" t="s">
        <v>93</v>
      </c>
      <c r="D20" s="31" t="s">
        <v>103</v>
      </c>
      <c r="E20" s="31" t="s">
        <v>104</v>
      </c>
      <c r="F20" s="31" t="s">
        <v>105</v>
      </c>
      <c r="G20" s="31" t="s">
        <v>106</v>
      </c>
      <c r="H20" s="11"/>
      <c r="I20" s="11"/>
      <c r="J20" s="11"/>
      <c r="K20" s="11"/>
    </row>
    <row r="21" spans="1:11" ht="15">
      <c r="A21" s="50"/>
      <c r="B21" s="42" t="s">
        <v>53</v>
      </c>
      <c r="C21" s="42" t="s">
        <v>55</v>
      </c>
      <c r="D21" s="42" t="s">
        <v>56</v>
      </c>
      <c r="E21" s="42" t="s">
        <v>57</v>
      </c>
      <c r="F21" s="42" t="s">
        <v>58</v>
      </c>
      <c r="G21" s="51" t="s">
        <v>107</v>
      </c>
      <c r="H21" s="11"/>
      <c r="I21" s="11"/>
      <c r="J21" s="11"/>
      <c r="K21" s="11"/>
    </row>
    <row r="22" spans="1:11" ht="34.9" customHeight="1">
      <c r="A22" s="25">
        <v>1</v>
      </c>
      <c r="B22" s="73" t="str">
        <f>A18</f>
        <v>Lekarz radiolog</v>
      </c>
      <c r="C22" s="35">
        <v>1</v>
      </c>
      <c r="D22" s="25" t="s">
        <v>108</v>
      </c>
      <c r="E22" s="36">
        <v>25</v>
      </c>
      <c r="F22" s="52">
        <f>C18</f>
        <v>1.4258357934710446</v>
      </c>
      <c r="G22" s="28">
        <f>(E22/C22)*F22</f>
        <v>35.645894836776115</v>
      </c>
      <c r="H22" s="11"/>
      <c r="I22" s="11"/>
      <c r="J22" s="11"/>
      <c r="K22" s="11"/>
    </row>
    <row r="23" spans="1:11" ht="27" customHeight="1">
      <c r="A23" s="97" t="s">
        <v>109</v>
      </c>
      <c r="B23" s="98"/>
      <c r="C23" s="98"/>
      <c r="D23" s="98"/>
      <c r="E23" s="98"/>
      <c r="F23" s="98"/>
      <c r="G23" s="53">
        <f>SUM(G22:G22)</f>
        <v>35.645894836776115</v>
      </c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6.45" customHeight="1">
      <c r="A26" s="92" t="s">
        <v>110</v>
      </c>
      <c r="B26" s="92"/>
      <c r="C26" s="49">
        <f>H14</f>
        <v>1.9455320512820515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3" t="s">
        <v>111</v>
      </c>
      <c r="B27" s="93"/>
      <c r="C27" s="49">
        <f>G23</f>
        <v>35.645894836776115</v>
      </c>
      <c r="D27" s="11"/>
      <c r="E27" s="11"/>
      <c r="F27" s="11"/>
      <c r="G27" s="11"/>
      <c r="H27" s="11"/>
      <c r="I27" s="11"/>
      <c r="J27" s="11"/>
      <c r="K27" s="11"/>
    </row>
    <row r="28" spans="1:11" ht="25.15" customHeight="1">
      <c r="A28" s="94" t="s">
        <v>112</v>
      </c>
      <c r="B28" s="94"/>
      <c r="C28" s="72">
        <f>SUM(C26:C27)</f>
        <v>37.591426888058166</v>
      </c>
      <c r="D28" s="11"/>
      <c r="E28" s="11"/>
      <c r="F28" s="11"/>
      <c r="G28" s="11"/>
      <c r="H28" s="11"/>
      <c r="I28" s="11"/>
      <c r="J28" s="11"/>
      <c r="K28" s="11"/>
    </row>
  </sheetData>
  <mergeCells count="7">
    <mergeCell ref="A27:B27"/>
    <mergeCell ref="A28:B28"/>
    <mergeCell ref="B1:C1"/>
    <mergeCell ref="A4:C4"/>
    <mergeCell ref="A14:G14"/>
    <mergeCell ref="A23:F23"/>
    <mergeCell ref="A26:B2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9D25-D6D7-43CE-849D-B2552255ED74}">
  <dimension ref="A1:K28"/>
  <sheetViews>
    <sheetView workbookViewId="0" topLeftCell="A7">
      <selection activeCell="H15" sqref="H15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(przykład)'!D9</f>
        <v>USG transrektalne narządu rodnego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(przykład)'!C9</f>
        <v>88.741.2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3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31.15" customHeight="1">
      <c r="A13" s="45" t="str">
        <f>'Słownik mat. (przykładowe ceny)'!A8</f>
        <v>MG-USG-006</v>
      </c>
      <c r="B13" s="45" t="str">
        <f>'Słownik mat. (przykładowe ceny)'!B8</f>
        <v>Osłonka medyczna</v>
      </c>
      <c r="C13" s="45" t="str">
        <f>'Słownik mat. (przykładowe ceny)'!C8</f>
        <v>materiał jednorazowy</v>
      </c>
      <c r="D13" s="10">
        <v>1</v>
      </c>
      <c r="E13" s="55" t="str">
        <f>'Słownik mat. (przykładowe ceny)'!D8</f>
        <v>szt</v>
      </c>
      <c r="F13" s="55">
        <v>1</v>
      </c>
      <c r="G13" s="23">
        <f>'Słownik mat. (przykładowe ceny)'!E8</f>
        <v>0.29</v>
      </c>
      <c r="H13" s="22">
        <f t="shared" si="0"/>
        <v>0.29</v>
      </c>
      <c r="I13" s="11"/>
      <c r="J13" s="11"/>
      <c r="K13" s="11"/>
    </row>
    <row r="14" spans="1:11" ht="25.15" customHeight="1">
      <c r="A14" s="97" t="s">
        <v>97</v>
      </c>
      <c r="B14" s="98"/>
      <c r="C14" s="98"/>
      <c r="D14" s="98"/>
      <c r="E14" s="98"/>
      <c r="F14" s="98"/>
      <c r="G14" s="99"/>
      <c r="H14" s="53">
        <f>SUM(H8:H13)</f>
        <v>1.9455320512820515</v>
      </c>
      <c r="I14" s="11"/>
      <c r="J14" s="11"/>
      <c r="K14" s="11"/>
    </row>
    <row r="15" spans="1:11" ht="18.6" customHeight="1">
      <c r="A15" s="41"/>
      <c r="B15" s="41"/>
      <c r="C15" s="41"/>
      <c r="D15" s="41"/>
      <c r="E15" s="41"/>
      <c r="F15" s="41"/>
      <c r="G15" s="41"/>
      <c r="H15" s="41"/>
      <c r="I15" s="11"/>
      <c r="J15" s="11"/>
      <c r="K15" s="11"/>
    </row>
    <row r="16" spans="1:11" ht="15">
      <c r="A16" s="46" t="s">
        <v>98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0">
      <c r="A17" s="41" t="s">
        <v>99</v>
      </c>
      <c r="B17" s="47" t="s">
        <v>100</v>
      </c>
      <c r="C17" s="47" t="s">
        <v>101</v>
      </c>
      <c r="D17" s="11"/>
      <c r="E17" s="11"/>
      <c r="F17" s="11"/>
      <c r="G17" s="11"/>
      <c r="H17" s="11"/>
      <c r="I17" s="11"/>
      <c r="J17" s="11"/>
      <c r="K17" s="11"/>
    </row>
    <row r="18" spans="1:11" ht="25.15" customHeight="1">
      <c r="A18" s="48" t="s">
        <v>139</v>
      </c>
      <c r="B18" s="49">
        <f>'Stawki wynagrodzeń (przykład)'!E14</f>
        <v>85.55014760826268</v>
      </c>
      <c r="C18" s="49">
        <f>B18/60</f>
        <v>1.4258357934710446</v>
      </c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45">
      <c r="A20" s="31" t="s">
        <v>59</v>
      </c>
      <c r="B20" s="31" t="s">
        <v>102</v>
      </c>
      <c r="C20" s="31" t="s">
        <v>93</v>
      </c>
      <c r="D20" s="31" t="s">
        <v>103</v>
      </c>
      <c r="E20" s="31" t="s">
        <v>104</v>
      </c>
      <c r="F20" s="31" t="s">
        <v>105</v>
      </c>
      <c r="G20" s="31" t="s">
        <v>106</v>
      </c>
      <c r="H20" s="11"/>
      <c r="I20" s="11"/>
      <c r="J20" s="11"/>
      <c r="K20" s="11"/>
    </row>
    <row r="21" spans="1:11" ht="15">
      <c r="A21" s="50"/>
      <c r="B21" s="42" t="s">
        <v>53</v>
      </c>
      <c r="C21" s="42" t="s">
        <v>55</v>
      </c>
      <c r="D21" s="42" t="s">
        <v>56</v>
      </c>
      <c r="E21" s="42" t="s">
        <v>57</v>
      </c>
      <c r="F21" s="42" t="s">
        <v>58</v>
      </c>
      <c r="G21" s="51" t="s">
        <v>107</v>
      </c>
      <c r="H21" s="11"/>
      <c r="I21" s="11"/>
      <c r="J21" s="11"/>
      <c r="K21" s="11"/>
    </row>
    <row r="22" spans="1:11" ht="34.9" customHeight="1">
      <c r="A22" s="25">
        <v>1</v>
      </c>
      <c r="B22" s="73" t="str">
        <f>A18</f>
        <v>Lekarz radiolog</v>
      </c>
      <c r="C22" s="35">
        <v>1</v>
      </c>
      <c r="D22" s="25" t="s">
        <v>108</v>
      </c>
      <c r="E22" s="36">
        <v>20</v>
      </c>
      <c r="F22" s="52">
        <f>C18</f>
        <v>1.4258357934710446</v>
      </c>
      <c r="G22" s="28">
        <f>(E22/C22)*F22</f>
        <v>28.516715869420892</v>
      </c>
      <c r="H22" s="11"/>
      <c r="I22" s="11"/>
      <c r="J22" s="11"/>
      <c r="K22" s="11"/>
    </row>
    <row r="23" spans="1:11" ht="27" customHeight="1">
      <c r="A23" s="97" t="s">
        <v>109</v>
      </c>
      <c r="B23" s="98"/>
      <c r="C23" s="98"/>
      <c r="D23" s="98"/>
      <c r="E23" s="98"/>
      <c r="F23" s="98"/>
      <c r="G23" s="53">
        <f>SUM(G22:G22)</f>
        <v>28.516715869420892</v>
      </c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6.45" customHeight="1">
      <c r="A26" s="92" t="s">
        <v>110</v>
      </c>
      <c r="B26" s="92"/>
      <c r="C26" s="49">
        <f>H14</f>
        <v>1.9455320512820515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3" t="s">
        <v>111</v>
      </c>
      <c r="B27" s="93"/>
      <c r="C27" s="49">
        <f>G23</f>
        <v>28.516715869420892</v>
      </c>
      <c r="D27" s="11"/>
      <c r="E27" s="11"/>
      <c r="F27" s="11"/>
      <c r="G27" s="11"/>
      <c r="H27" s="11"/>
      <c r="I27" s="11"/>
      <c r="J27" s="11"/>
      <c r="K27" s="11"/>
    </row>
    <row r="28" spans="1:11" ht="25.15" customHeight="1">
      <c r="A28" s="94" t="s">
        <v>112</v>
      </c>
      <c r="B28" s="94"/>
      <c r="C28" s="72">
        <f>SUM(C26:C27)</f>
        <v>30.462247920702943</v>
      </c>
      <c r="D28" s="11"/>
      <c r="E28" s="11"/>
      <c r="F28" s="11"/>
      <c r="G28" s="11"/>
      <c r="H28" s="11"/>
      <c r="I28" s="11"/>
      <c r="J28" s="11"/>
      <c r="K28" s="11"/>
    </row>
  </sheetData>
  <mergeCells count="7">
    <mergeCell ref="A27:B27"/>
    <mergeCell ref="A28:B28"/>
    <mergeCell ref="B1:C1"/>
    <mergeCell ref="A4:C4"/>
    <mergeCell ref="A14:G14"/>
    <mergeCell ref="A23:F23"/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5107F-6C52-406C-BA4D-2430DE4CCC23}">
  <dimension ref="A1:K27"/>
  <sheetViews>
    <sheetView workbookViewId="0" topLeftCell="A1">
      <selection activeCell="H14" sqref="H14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(przykład)'!D10</f>
        <v>USG naczyń nerkowych – doppler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(przykład)'!C10</f>
        <v>88.751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30</v>
      </c>
      <c r="F21" s="52">
        <f>C17</f>
        <v>1.4258357934710446</v>
      </c>
      <c r="G21" s="28">
        <f>(E21/C21)*F21</f>
        <v>42.77507380413134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42.77507380413134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42.77507380413134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44.43060585541339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1249-9239-4558-A81A-DF9578B38407}">
  <dimension ref="A1:K28"/>
  <sheetViews>
    <sheetView workbookViewId="0" topLeftCell="A7">
      <selection activeCell="A14" sqref="A14:XFD14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(przykład)'!D11</f>
        <v>USG nerek, moczowodów, pęcherza moczowego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(przykład)'!C11</f>
        <v>88.752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3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9" customHeight="1">
      <c r="A13" s="45" t="str">
        <f>'Słownik mat. (przykładowe ceny)'!A8</f>
        <v>MG-USG-006</v>
      </c>
      <c r="B13" s="45" t="str">
        <f>'Słownik mat. (przykładowe ceny)'!B8</f>
        <v>Osłonka medyczna</v>
      </c>
      <c r="C13" s="45" t="str">
        <f>'Słownik mat. (przykładowe ceny)'!C8</f>
        <v>materiał jednorazowy</v>
      </c>
      <c r="D13" s="10">
        <v>1</v>
      </c>
      <c r="E13" s="55" t="str">
        <f>'Słownik mat. (przykładowe ceny)'!D8</f>
        <v>szt</v>
      </c>
      <c r="F13" s="55">
        <v>1</v>
      </c>
      <c r="G13" s="23">
        <f>'Słownik mat. (przykładowe ceny)'!E8</f>
        <v>0.29</v>
      </c>
      <c r="H13" s="22">
        <f t="shared" si="0"/>
        <v>0.29</v>
      </c>
      <c r="I13" s="11"/>
      <c r="J13" s="11"/>
      <c r="K13" s="11"/>
    </row>
    <row r="14" spans="1:11" ht="25.15" customHeight="1">
      <c r="A14" s="97" t="s">
        <v>97</v>
      </c>
      <c r="B14" s="98"/>
      <c r="C14" s="98"/>
      <c r="D14" s="98"/>
      <c r="E14" s="98"/>
      <c r="F14" s="98"/>
      <c r="G14" s="99"/>
      <c r="H14" s="53">
        <f>SUM(H8:H13)</f>
        <v>1.9455320512820515</v>
      </c>
      <c r="I14" s="11"/>
      <c r="J14" s="11"/>
      <c r="K14" s="11"/>
    </row>
    <row r="15" spans="1:11" ht="18.6" customHeight="1">
      <c r="A15" s="41"/>
      <c r="B15" s="41"/>
      <c r="C15" s="41"/>
      <c r="D15" s="41"/>
      <c r="E15" s="41"/>
      <c r="F15" s="41"/>
      <c r="G15" s="41"/>
      <c r="H15" s="41"/>
      <c r="I15" s="11"/>
      <c r="J15" s="11"/>
      <c r="K15" s="11"/>
    </row>
    <row r="16" spans="1:11" ht="15">
      <c r="A16" s="46" t="s">
        <v>98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0">
      <c r="A17" s="41" t="s">
        <v>99</v>
      </c>
      <c r="B17" s="47" t="s">
        <v>100</v>
      </c>
      <c r="C17" s="47" t="s">
        <v>101</v>
      </c>
      <c r="D17" s="11"/>
      <c r="E17" s="11"/>
      <c r="F17" s="11"/>
      <c r="G17" s="11"/>
      <c r="H17" s="11"/>
      <c r="I17" s="11"/>
      <c r="J17" s="11"/>
      <c r="K17" s="11"/>
    </row>
    <row r="18" spans="1:11" ht="25.15" customHeight="1">
      <c r="A18" s="48" t="s">
        <v>139</v>
      </c>
      <c r="B18" s="49">
        <f>'Stawki wynagrodzeń (przykład)'!E14</f>
        <v>85.55014760826268</v>
      </c>
      <c r="C18" s="49">
        <f>B18/60</f>
        <v>1.4258357934710446</v>
      </c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45">
      <c r="A20" s="31" t="s">
        <v>59</v>
      </c>
      <c r="B20" s="31" t="s">
        <v>102</v>
      </c>
      <c r="C20" s="31" t="s">
        <v>93</v>
      </c>
      <c r="D20" s="31" t="s">
        <v>103</v>
      </c>
      <c r="E20" s="31" t="s">
        <v>104</v>
      </c>
      <c r="F20" s="31" t="s">
        <v>105</v>
      </c>
      <c r="G20" s="31" t="s">
        <v>106</v>
      </c>
      <c r="H20" s="11"/>
      <c r="I20" s="11"/>
      <c r="J20" s="11"/>
      <c r="K20" s="11"/>
    </row>
    <row r="21" spans="1:11" ht="15">
      <c r="A21" s="50"/>
      <c r="B21" s="42" t="s">
        <v>53</v>
      </c>
      <c r="C21" s="42" t="s">
        <v>55</v>
      </c>
      <c r="D21" s="42" t="s">
        <v>56</v>
      </c>
      <c r="E21" s="42" t="s">
        <v>57</v>
      </c>
      <c r="F21" s="42" t="s">
        <v>58</v>
      </c>
      <c r="G21" s="51" t="s">
        <v>107</v>
      </c>
      <c r="H21" s="11"/>
      <c r="I21" s="11"/>
      <c r="J21" s="11"/>
      <c r="K21" s="11"/>
    </row>
    <row r="22" spans="1:11" ht="34.9" customHeight="1">
      <c r="A22" s="25">
        <v>1</v>
      </c>
      <c r="B22" s="73" t="str">
        <f>A18</f>
        <v>Lekarz radiolog</v>
      </c>
      <c r="C22" s="35">
        <v>1</v>
      </c>
      <c r="D22" s="25" t="s">
        <v>108</v>
      </c>
      <c r="E22" s="36">
        <v>15</v>
      </c>
      <c r="F22" s="52">
        <f>C18</f>
        <v>1.4258357934710446</v>
      </c>
      <c r="G22" s="28">
        <f>(E22/C22)*F22</f>
        <v>21.38753690206567</v>
      </c>
      <c r="H22" s="11"/>
      <c r="I22" s="11"/>
      <c r="J22" s="11"/>
      <c r="K22" s="11"/>
    </row>
    <row r="23" spans="1:11" ht="27" customHeight="1">
      <c r="A23" s="97" t="s">
        <v>109</v>
      </c>
      <c r="B23" s="98"/>
      <c r="C23" s="98"/>
      <c r="D23" s="98"/>
      <c r="E23" s="98"/>
      <c r="F23" s="98"/>
      <c r="G23" s="53">
        <f>SUM(G22:G22)</f>
        <v>21.38753690206567</v>
      </c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6.45" customHeight="1">
      <c r="A26" s="92" t="s">
        <v>110</v>
      </c>
      <c r="B26" s="92"/>
      <c r="C26" s="49">
        <f>H14</f>
        <v>1.9455320512820515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3" t="s">
        <v>111</v>
      </c>
      <c r="B27" s="93"/>
      <c r="C27" s="49">
        <f>G23</f>
        <v>21.38753690206567</v>
      </c>
      <c r="D27" s="11"/>
      <c r="E27" s="11"/>
      <c r="F27" s="11"/>
      <c r="G27" s="11"/>
      <c r="H27" s="11"/>
      <c r="I27" s="11"/>
      <c r="J27" s="11"/>
      <c r="K27" s="11"/>
    </row>
    <row r="28" spans="1:11" ht="25.15" customHeight="1">
      <c r="A28" s="94" t="s">
        <v>112</v>
      </c>
      <c r="B28" s="94"/>
      <c r="C28" s="72">
        <f>SUM(C26:C27)</f>
        <v>23.33306895334772</v>
      </c>
      <c r="D28" s="11"/>
      <c r="E28" s="11"/>
      <c r="F28" s="11"/>
      <c r="G28" s="11"/>
      <c r="H28" s="11"/>
      <c r="I28" s="11"/>
      <c r="J28" s="11"/>
      <c r="K28" s="11"/>
    </row>
  </sheetData>
  <mergeCells count="7">
    <mergeCell ref="A27:B27"/>
    <mergeCell ref="A28:B28"/>
    <mergeCell ref="B1:C1"/>
    <mergeCell ref="A4:C4"/>
    <mergeCell ref="A14:G14"/>
    <mergeCell ref="A23:F23"/>
    <mergeCell ref="A26:B2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E17C-447A-4CCE-8BF2-36DCDADB38F1}">
  <dimension ref="A1:K27"/>
  <sheetViews>
    <sheetView workbookViewId="0" topLeftCell="A10">
      <selection activeCell="G17" sqref="G17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(przykład)'!D12</f>
        <v>USG brzucha i przestrzeni zaotrzewnowej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(przykład)'!C12</f>
        <v>88.761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20</v>
      </c>
      <c r="F21" s="52">
        <f>C17</f>
        <v>1.4258357934710446</v>
      </c>
      <c r="G21" s="28">
        <f>(E21/C21)*F21</f>
        <v>28.516715869420892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28.516715869420892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28.516715869420892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30.172247920702944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BE8D0-976F-4B15-8F65-485B512080C9}">
  <dimension ref="A1:K28"/>
  <sheetViews>
    <sheetView workbookViewId="0" topLeftCell="A7">
      <selection activeCell="J18" sqref="J18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(przykład)'!D13</f>
        <v>USG transwaginalne narządu rodnego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(przykład)'!C13</f>
        <v>88.764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3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9" customHeight="1">
      <c r="A13" s="45" t="str">
        <f>'Słownik mat. (przykładowe ceny)'!A8</f>
        <v>MG-USG-006</v>
      </c>
      <c r="B13" s="45" t="str">
        <f>'Słownik mat. (przykładowe ceny)'!B8</f>
        <v>Osłonka medyczna</v>
      </c>
      <c r="C13" s="45" t="str">
        <f>'Słownik mat. (przykładowe ceny)'!C8</f>
        <v>materiał jednorazowy</v>
      </c>
      <c r="D13" s="10">
        <v>1</v>
      </c>
      <c r="E13" s="55" t="str">
        <f>'Słownik mat. (przykładowe ceny)'!D8</f>
        <v>szt</v>
      </c>
      <c r="F13" s="55">
        <v>1</v>
      </c>
      <c r="G13" s="23">
        <f>'Słownik mat. (przykładowe ceny)'!E8</f>
        <v>0.29</v>
      </c>
      <c r="H13" s="22">
        <f t="shared" si="0"/>
        <v>0.29</v>
      </c>
      <c r="I13" s="11"/>
      <c r="J13" s="11"/>
      <c r="K13" s="11"/>
    </row>
    <row r="14" spans="1:11" ht="25.15" customHeight="1">
      <c r="A14" s="97" t="s">
        <v>97</v>
      </c>
      <c r="B14" s="98"/>
      <c r="C14" s="98"/>
      <c r="D14" s="98"/>
      <c r="E14" s="98"/>
      <c r="F14" s="98"/>
      <c r="G14" s="99"/>
      <c r="H14" s="53">
        <f>SUM(H8:H13)</f>
        <v>1.9455320512820515</v>
      </c>
      <c r="I14" s="11"/>
      <c r="J14" s="11"/>
      <c r="K14" s="11"/>
    </row>
    <row r="15" spans="1:11" ht="18.6" customHeight="1">
      <c r="A15" s="41"/>
      <c r="B15" s="41"/>
      <c r="C15" s="41"/>
      <c r="D15" s="41"/>
      <c r="E15" s="41"/>
      <c r="F15" s="41"/>
      <c r="G15" s="41"/>
      <c r="H15" s="41"/>
      <c r="I15" s="11"/>
      <c r="J15" s="11"/>
      <c r="K15" s="11"/>
    </row>
    <row r="16" spans="1:11" ht="15">
      <c r="A16" s="46" t="s">
        <v>98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0">
      <c r="A17" s="41" t="s">
        <v>99</v>
      </c>
      <c r="B17" s="47" t="s">
        <v>100</v>
      </c>
      <c r="C17" s="47" t="s">
        <v>101</v>
      </c>
      <c r="D17" s="11"/>
      <c r="E17" s="11"/>
      <c r="F17" s="11"/>
      <c r="G17" s="11"/>
      <c r="H17" s="11"/>
      <c r="I17" s="11"/>
      <c r="J17" s="11"/>
      <c r="K17" s="11"/>
    </row>
    <row r="18" spans="1:11" ht="25.15" customHeight="1">
      <c r="A18" s="48" t="s">
        <v>139</v>
      </c>
      <c r="B18" s="49">
        <f>'Stawki wynagrodzeń (przykład)'!E14</f>
        <v>85.55014760826268</v>
      </c>
      <c r="C18" s="49">
        <f>B18/60</f>
        <v>1.4258357934710446</v>
      </c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45">
      <c r="A20" s="31" t="s">
        <v>59</v>
      </c>
      <c r="B20" s="31" t="s">
        <v>102</v>
      </c>
      <c r="C20" s="31" t="s">
        <v>93</v>
      </c>
      <c r="D20" s="31" t="s">
        <v>103</v>
      </c>
      <c r="E20" s="31" t="s">
        <v>104</v>
      </c>
      <c r="F20" s="31" t="s">
        <v>105</v>
      </c>
      <c r="G20" s="31" t="s">
        <v>106</v>
      </c>
      <c r="H20" s="11"/>
      <c r="I20" s="11"/>
      <c r="J20" s="11"/>
      <c r="K20" s="11"/>
    </row>
    <row r="21" spans="1:11" ht="15">
      <c r="A21" s="50"/>
      <c r="B21" s="42" t="s">
        <v>53</v>
      </c>
      <c r="C21" s="42" t="s">
        <v>55</v>
      </c>
      <c r="D21" s="42" t="s">
        <v>56</v>
      </c>
      <c r="E21" s="42" t="s">
        <v>57</v>
      </c>
      <c r="F21" s="42" t="s">
        <v>58</v>
      </c>
      <c r="G21" s="51" t="s">
        <v>107</v>
      </c>
      <c r="H21" s="11"/>
      <c r="I21" s="11"/>
      <c r="J21" s="11"/>
      <c r="K21" s="11"/>
    </row>
    <row r="22" spans="1:11" ht="34.9" customHeight="1">
      <c r="A22" s="25">
        <v>1</v>
      </c>
      <c r="B22" s="73" t="str">
        <f>A18</f>
        <v>Lekarz radiolog</v>
      </c>
      <c r="C22" s="35">
        <v>1</v>
      </c>
      <c r="D22" s="25" t="s">
        <v>108</v>
      </c>
      <c r="E22" s="36">
        <v>20</v>
      </c>
      <c r="F22" s="52">
        <f>C18</f>
        <v>1.4258357934710446</v>
      </c>
      <c r="G22" s="28">
        <f>(E22/C22)*F22</f>
        <v>28.516715869420892</v>
      </c>
      <c r="H22" s="11"/>
      <c r="I22" s="11"/>
      <c r="J22" s="11"/>
      <c r="K22" s="11"/>
    </row>
    <row r="23" spans="1:11" ht="27" customHeight="1">
      <c r="A23" s="97" t="s">
        <v>109</v>
      </c>
      <c r="B23" s="98"/>
      <c r="C23" s="98"/>
      <c r="D23" s="98"/>
      <c r="E23" s="98"/>
      <c r="F23" s="98"/>
      <c r="G23" s="53">
        <f>SUM(G22:G22)</f>
        <v>28.516715869420892</v>
      </c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6.45" customHeight="1">
      <c r="A26" s="92" t="s">
        <v>110</v>
      </c>
      <c r="B26" s="92"/>
      <c r="C26" s="49">
        <f>H14</f>
        <v>1.9455320512820515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3" t="s">
        <v>111</v>
      </c>
      <c r="B27" s="93"/>
      <c r="C27" s="49">
        <f>G23</f>
        <v>28.516715869420892</v>
      </c>
      <c r="D27" s="11"/>
      <c r="E27" s="11"/>
      <c r="F27" s="11"/>
      <c r="G27" s="11"/>
      <c r="H27" s="11"/>
      <c r="I27" s="11"/>
      <c r="J27" s="11"/>
      <c r="K27" s="11"/>
    </row>
    <row r="28" spans="1:11" ht="25.15" customHeight="1">
      <c r="A28" s="94" t="s">
        <v>112</v>
      </c>
      <c r="B28" s="94"/>
      <c r="C28" s="72">
        <f>SUM(C26:C27)</f>
        <v>30.462247920702943</v>
      </c>
      <c r="D28" s="11"/>
      <c r="E28" s="11"/>
      <c r="F28" s="11"/>
      <c r="G28" s="11"/>
      <c r="H28" s="11"/>
      <c r="I28" s="11"/>
      <c r="J28" s="11"/>
      <c r="K28" s="11"/>
    </row>
  </sheetData>
  <mergeCells count="7">
    <mergeCell ref="A27:B27"/>
    <mergeCell ref="A28:B28"/>
    <mergeCell ref="B1:C1"/>
    <mergeCell ref="A4:C4"/>
    <mergeCell ref="A14:G14"/>
    <mergeCell ref="A23:F23"/>
    <mergeCell ref="A26:B2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06F7-D816-411F-8E67-D88686D6977A}">
  <dimension ref="A1:K27"/>
  <sheetViews>
    <sheetView workbookViewId="0" topLeftCell="A10">
      <selection activeCell="I21" sqref="I21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(przykład)'!D14</f>
        <v>USG miednicy mniejszej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(przykład)'!C14</f>
        <v>88.769.1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20</v>
      </c>
      <c r="F21" s="52">
        <f>C17</f>
        <v>1.4258357934710446</v>
      </c>
      <c r="G21" s="28">
        <f>(E21/C21)*F21</f>
        <v>28.516715869420892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28.516715869420892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28.516715869420892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30.172247920702944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087F5-1762-41D9-80B2-93DBEDE85DB3}">
  <dimension ref="A1:K27"/>
  <sheetViews>
    <sheetView workbookViewId="0" topLeftCell="A7">
      <selection activeCell="H14" sqref="H14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(przykład)'!D15</f>
        <v>USG naczyń kończyn górnych - doppler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(przykład)'!C15</f>
        <v>88.776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30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30.6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30</v>
      </c>
      <c r="F21" s="52">
        <f>C17</f>
        <v>1.4258357934710446</v>
      </c>
      <c r="G21" s="28">
        <f>(E21/C21)*F21</f>
        <v>42.77507380413134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42.77507380413134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42.77507380413134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44.43060585541339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C7E5-D89D-46CE-92F1-19551DFFC435}">
  <dimension ref="A1:K27"/>
  <sheetViews>
    <sheetView workbookViewId="0" topLeftCell="A7">
      <selection activeCell="H16" sqref="H16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(przykład)'!D16</f>
        <v>USG naczyń kończyn dolnych - doppler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(przykład)'!C16</f>
        <v>88.777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30</v>
      </c>
      <c r="F21" s="52">
        <f>C17</f>
        <v>1.4258357934710446</v>
      </c>
      <c r="G21" s="28">
        <f>(E21/C21)*F21</f>
        <v>42.77507380413134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42.77507380413134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42.77507380413134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44.43060585541339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0E6C7-7901-47F3-B2F2-C3CDEA751069}">
  <dimension ref="A1:L15"/>
  <sheetViews>
    <sheetView workbookViewId="0" topLeftCell="A1">
      <selection activeCell="A1" sqref="A1:E1"/>
    </sheetView>
  </sheetViews>
  <sheetFormatPr defaultColWidth="9.140625" defaultRowHeight="15"/>
  <cols>
    <col min="1" max="1" width="5.140625" style="24" customWidth="1"/>
    <col min="2" max="2" width="23.7109375" style="24" customWidth="1"/>
    <col min="3" max="3" width="35.7109375" style="24" customWidth="1"/>
    <col min="4" max="4" width="22.7109375" style="24" customWidth="1"/>
    <col min="5" max="5" width="18.7109375" style="24" customWidth="1"/>
    <col min="6" max="6" width="18.00390625" style="24" customWidth="1"/>
    <col min="7" max="7" width="14.7109375" style="24" customWidth="1"/>
    <col min="8" max="8" width="13.00390625" style="24" customWidth="1"/>
    <col min="9" max="9" width="13.28125" style="24" customWidth="1"/>
    <col min="10" max="10" width="9.421875" style="24" bestFit="1" customWidth="1"/>
    <col min="11" max="11" width="11.421875" style="24" bestFit="1" customWidth="1"/>
    <col min="12" max="12" width="8.8515625" style="24" customWidth="1"/>
    <col min="13" max="13" width="11.421875" style="24" bestFit="1" customWidth="1"/>
    <col min="14" max="256" width="8.8515625" style="24" customWidth="1"/>
    <col min="257" max="257" width="5.140625" style="24" customWidth="1"/>
    <col min="258" max="258" width="23.7109375" style="24" customWidth="1"/>
    <col min="259" max="259" width="35.7109375" style="24" customWidth="1"/>
    <col min="260" max="260" width="22.7109375" style="24" customWidth="1"/>
    <col min="261" max="261" width="18.7109375" style="24" customWidth="1"/>
    <col min="262" max="262" width="18.00390625" style="24" customWidth="1"/>
    <col min="263" max="263" width="14.7109375" style="24" customWidth="1"/>
    <col min="264" max="264" width="9.8515625" style="24" bestFit="1" customWidth="1"/>
    <col min="265" max="265" width="10.8515625" style="24" bestFit="1" customWidth="1"/>
    <col min="266" max="512" width="8.8515625" style="24" customWidth="1"/>
    <col min="513" max="513" width="5.140625" style="24" customWidth="1"/>
    <col min="514" max="514" width="23.7109375" style="24" customWidth="1"/>
    <col min="515" max="515" width="35.7109375" style="24" customWidth="1"/>
    <col min="516" max="516" width="22.7109375" style="24" customWidth="1"/>
    <col min="517" max="517" width="18.7109375" style="24" customWidth="1"/>
    <col min="518" max="518" width="18.00390625" style="24" customWidth="1"/>
    <col min="519" max="519" width="14.7109375" style="24" customWidth="1"/>
    <col min="520" max="520" width="9.8515625" style="24" bestFit="1" customWidth="1"/>
    <col min="521" max="521" width="10.8515625" style="24" bestFit="1" customWidth="1"/>
    <col min="522" max="768" width="8.8515625" style="24" customWidth="1"/>
    <col min="769" max="769" width="5.140625" style="24" customWidth="1"/>
    <col min="770" max="770" width="23.7109375" style="24" customWidth="1"/>
    <col min="771" max="771" width="35.7109375" style="24" customWidth="1"/>
    <col min="772" max="772" width="22.7109375" style="24" customWidth="1"/>
    <col min="773" max="773" width="18.7109375" style="24" customWidth="1"/>
    <col min="774" max="774" width="18.00390625" style="24" customWidth="1"/>
    <col min="775" max="775" width="14.7109375" style="24" customWidth="1"/>
    <col min="776" max="776" width="9.8515625" style="24" bestFit="1" customWidth="1"/>
    <col min="777" max="777" width="10.8515625" style="24" bestFit="1" customWidth="1"/>
    <col min="778" max="1024" width="8.8515625" style="24" customWidth="1"/>
    <col min="1025" max="1025" width="5.140625" style="24" customWidth="1"/>
    <col min="1026" max="1026" width="23.7109375" style="24" customWidth="1"/>
    <col min="1027" max="1027" width="35.7109375" style="24" customWidth="1"/>
    <col min="1028" max="1028" width="22.7109375" style="24" customWidth="1"/>
    <col min="1029" max="1029" width="18.7109375" style="24" customWidth="1"/>
    <col min="1030" max="1030" width="18.00390625" style="24" customWidth="1"/>
    <col min="1031" max="1031" width="14.7109375" style="24" customWidth="1"/>
    <col min="1032" max="1032" width="9.8515625" style="24" bestFit="1" customWidth="1"/>
    <col min="1033" max="1033" width="10.8515625" style="24" bestFit="1" customWidth="1"/>
    <col min="1034" max="1280" width="8.8515625" style="24" customWidth="1"/>
    <col min="1281" max="1281" width="5.140625" style="24" customWidth="1"/>
    <col min="1282" max="1282" width="23.7109375" style="24" customWidth="1"/>
    <col min="1283" max="1283" width="35.7109375" style="24" customWidth="1"/>
    <col min="1284" max="1284" width="22.7109375" style="24" customWidth="1"/>
    <col min="1285" max="1285" width="18.7109375" style="24" customWidth="1"/>
    <col min="1286" max="1286" width="18.00390625" style="24" customWidth="1"/>
    <col min="1287" max="1287" width="14.7109375" style="24" customWidth="1"/>
    <col min="1288" max="1288" width="9.8515625" style="24" bestFit="1" customWidth="1"/>
    <col min="1289" max="1289" width="10.8515625" style="24" bestFit="1" customWidth="1"/>
    <col min="1290" max="1536" width="8.8515625" style="24" customWidth="1"/>
    <col min="1537" max="1537" width="5.140625" style="24" customWidth="1"/>
    <col min="1538" max="1538" width="23.7109375" style="24" customWidth="1"/>
    <col min="1539" max="1539" width="35.7109375" style="24" customWidth="1"/>
    <col min="1540" max="1540" width="22.7109375" style="24" customWidth="1"/>
    <col min="1541" max="1541" width="18.7109375" style="24" customWidth="1"/>
    <col min="1542" max="1542" width="18.00390625" style="24" customWidth="1"/>
    <col min="1543" max="1543" width="14.7109375" style="24" customWidth="1"/>
    <col min="1544" max="1544" width="9.8515625" style="24" bestFit="1" customWidth="1"/>
    <col min="1545" max="1545" width="10.8515625" style="24" bestFit="1" customWidth="1"/>
    <col min="1546" max="1792" width="8.8515625" style="24" customWidth="1"/>
    <col min="1793" max="1793" width="5.140625" style="24" customWidth="1"/>
    <col min="1794" max="1794" width="23.7109375" style="24" customWidth="1"/>
    <col min="1795" max="1795" width="35.7109375" style="24" customWidth="1"/>
    <col min="1796" max="1796" width="22.7109375" style="24" customWidth="1"/>
    <col min="1797" max="1797" width="18.7109375" style="24" customWidth="1"/>
    <col min="1798" max="1798" width="18.00390625" style="24" customWidth="1"/>
    <col min="1799" max="1799" width="14.7109375" style="24" customWidth="1"/>
    <col min="1800" max="1800" width="9.8515625" style="24" bestFit="1" customWidth="1"/>
    <col min="1801" max="1801" width="10.8515625" style="24" bestFit="1" customWidth="1"/>
    <col min="1802" max="2048" width="8.8515625" style="24" customWidth="1"/>
    <col min="2049" max="2049" width="5.140625" style="24" customWidth="1"/>
    <col min="2050" max="2050" width="23.7109375" style="24" customWidth="1"/>
    <col min="2051" max="2051" width="35.7109375" style="24" customWidth="1"/>
    <col min="2052" max="2052" width="22.7109375" style="24" customWidth="1"/>
    <col min="2053" max="2053" width="18.7109375" style="24" customWidth="1"/>
    <col min="2054" max="2054" width="18.00390625" style="24" customWidth="1"/>
    <col min="2055" max="2055" width="14.7109375" style="24" customWidth="1"/>
    <col min="2056" max="2056" width="9.8515625" style="24" bestFit="1" customWidth="1"/>
    <col min="2057" max="2057" width="10.8515625" style="24" bestFit="1" customWidth="1"/>
    <col min="2058" max="2304" width="8.8515625" style="24" customWidth="1"/>
    <col min="2305" max="2305" width="5.140625" style="24" customWidth="1"/>
    <col min="2306" max="2306" width="23.7109375" style="24" customWidth="1"/>
    <col min="2307" max="2307" width="35.7109375" style="24" customWidth="1"/>
    <col min="2308" max="2308" width="22.7109375" style="24" customWidth="1"/>
    <col min="2309" max="2309" width="18.7109375" style="24" customWidth="1"/>
    <col min="2310" max="2310" width="18.00390625" style="24" customWidth="1"/>
    <col min="2311" max="2311" width="14.7109375" style="24" customWidth="1"/>
    <col min="2312" max="2312" width="9.8515625" style="24" bestFit="1" customWidth="1"/>
    <col min="2313" max="2313" width="10.8515625" style="24" bestFit="1" customWidth="1"/>
    <col min="2314" max="2560" width="8.8515625" style="24" customWidth="1"/>
    <col min="2561" max="2561" width="5.140625" style="24" customWidth="1"/>
    <col min="2562" max="2562" width="23.7109375" style="24" customWidth="1"/>
    <col min="2563" max="2563" width="35.7109375" style="24" customWidth="1"/>
    <col min="2564" max="2564" width="22.7109375" style="24" customWidth="1"/>
    <col min="2565" max="2565" width="18.7109375" style="24" customWidth="1"/>
    <col min="2566" max="2566" width="18.00390625" style="24" customWidth="1"/>
    <col min="2567" max="2567" width="14.7109375" style="24" customWidth="1"/>
    <col min="2568" max="2568" width="9.8515625" style="24" bestFit="1" customWidth="1"/>
    <col min="2569" max="2569" width="10.8515625" style="24" bestFit="1" customWidth="1"/>
    <col min="2570" max="2816" width="8.8515625" style="24" customWidth="1"/>
    <col min="2817" max="2817" width="5.140625" style="24" customWidth="1"/>
    <col min="2818" max="2818" width="23.7109375" style="24" customWidth="1"/>
    <col min="2819" max="2819" width="35.7109375" style="24" customWidth="1"/>
    <col min="2820" max="2820" width="22.7109375" style="24" customWidth="1"/>
    <col min="2821" max="2821" width="18.7109375" style="24" customWidth="1"/>
    <col min="2822" max="2822" width="18.00390625" style="24" customWidth="1"/>
    <col min="2823" max="2823" width="14.7109375" style="24" customWidth="1"/>
    <col min="2824" max="2824" width="9.8515625" style="24" bestFit="1" customWidth="1"/>
    <col min="2825" max="2825" width="10.8515625" style="24" bestFit="1" customWidth="1"/>
    <col min="2826" max="3072" width="8.8515625" style="24" customWidth="1"/>
    <col min="3073" max="3073" width="5.140625" style="24" customWidth="1"/>
    <col min="3074" max="3074" width="23.7109375" style="24" customWidth="1"/>
    <col min="3075" max="3075" width="35.7109375" style="24" customWidth="1"/>
    <col min="3076" max="3076" width="22.7109375" style="24" customWidth="1"/>
    <col min="3077" max="3077" width="18.7109375" style="24" customWidth="1"/>
    <col min="3078" max="3078" width="18.00390625" style="24" customWidth="1"/>
    <col min="3079" max="3079" width="14.7109375" style="24" customWidth="1"/>
    <col min="3080" max="3080" width="9.8515625" style="24" bestFit="1" customWidth="1"/>
    <col min="3081" max="3081" width="10.8515625" style="24" bestFit="1" customWidth="1"/>
    <col min="3082" max="3328" width="8.8515625" style="24" customWidth="1"/>
    <col min="3329" max="3329" width="5.140625" style="24" customWidth="1"/>
    <col min="3330" max="3330" width="23.7109375" style="24" customWidth="1"/>
    <col min="3331" max="3331" width="35.7109375" style="24" customWidth="1"/>
    <col min="3332" max="3332" width="22.7109375" style="24" customWidth="1"/>
    <col min="3333" max="3333" width="18.7109375" style="24" customWidth="1"/>
    <col min="3334" max="3334" width="18.00390625" style="24" customWidth="1"/>
    <col min="3335" max="3335" width="14.7109375" style="24" customWidth="1"/>
    <col min="3336" max="3336" width="9.8515625" style="24" bestFit="1" customWidth="1"/>
    <col min="3337" max="3337" width="10.8515625" style="24" bestFit="1" customWidth="1"/>
    <col min="3338" max="3584" width="8.8515625" style="24" customWidth="1"/>
    <col min="3585" max="3585" width="5.140625" style="24" customWidth="1"/>
    <col min="3586" max="3586" width="23.7109375" style="24" customWidth="1"/>
    <col min="3587" max="3587" width="35.7109375" style="24" customWidth="1"/>
    <col min="3588" max="3588" width="22.7109375" style="24" customWidth="1"/>
    <col min="3589" max="3589" width="18.7109375" style="24" customWidth="1"/>
    <col min="3590" max="3590" width="18.00390625" style="24" customWidth="1"/>
    <col min="3591" max="3591" width="14.7109375" style="24" customWidth="1"/>
    <col min="3592" max="3592" width="9.8515625" style="24" bestFit="1" customWidth="1"/>
    <col min="3593" max="3593" width="10.8515625" style="24" bestFit="1" customWidth="1"/>
    <col min="3594" max="3840" width="8.8515625" style="24" customWidth="1"/>
    <col min="3841" max="3841" width="5.140625" style="24" customWidth="1"/>
    <col min="3842" max="3842" width="23.7109375" style="24" customWidth="1"/>
    <col min="3843" max="3843" width="35.7109375" style="24" customWidth="1"/>
    <col min="3844" max="3844" width="22.7109375" style="24" customWidth="1"/>
    <col min="3845" max="3845" width="18.7109375" style="24" customWidth="1"/>
    <col min="3846" max="3846" width="18.00390625" style="24" customWidth="1"/>
    <col min="3847" max="3847" width="14.7109375" style="24" customWidth="1"/>
    <col min="3848" max="3848" width="9.8515625" style="24" bestFit="1" customWidth="1"/>
    <col min="3849" max="3849" width="10.8515625" style="24" bestFit="1" customWidth="1"/>
    <col min="3850" max="4096" width="8.8515625" style="24" customWidth="1"/>
    <col min="4097" max="4097" width="5.140625" style="24" customWidth="1"/>
    <col min="4098" max="4098" width="23.7109375" style="24" customWidth="1"/>
    <col min="4099" max="4099" width="35.7109375" style="24" customWidth="1"/>
    <col min="4100" max="4100" width="22.7109375" style="24" customWidth="1"/>
    <col min="4101" max="4101" width="18.7109375" style="24" customWidth="1"/>
    <col min="4102" max="4102" width="18.00390625" style="24" customWidth="1"/>
    <col min="4103" max="4103" width="14.7109375" style="24" customWidth="1"/>
    <col min="4104" max="4104" width="9.8515625" style="24" bestFit="1" customWidth="1"/>
    <col min="4105" max="4105" width="10.8515625" style="24" bestFit="1" customWidth="1"/>
    <col min="4106" max="4352" width="8.8515625" style="24" customWidth="1"/>
    <col min="4353" max="4353" width="5.140625" style="24" customWidth="1"/>
    <col min="4354" max="4354" width="23.7109375" style="24" customWidth="1"/>
    <col min="4355" max="4355" width="35.7109375" style="24" customWidth="1"/>
    <col min="4356" max="4356" width="22.7109375" style="24" customWidth="1"/>
    <col min="4357" max="4357" width="18.7109375" style="24" customWidth="1"/>
    <col min="4358" max="4358" width="18.00390625" style="24" customWidth="1"/>
    <col min="4359" max="4359" width="14.7109375" style="24" customWidth="1"/>
    <col min="4360" max="4360" width="9.8515625" style="24" bestFit="1" customWidth="1"/>
    <col min="4361" max="4361" width="10.8515625" style="24" bestFit="1" customWidth="1"/>
    <col min="4362" max="4608" width="8.8515625" style="24" customWidth="1"/>
    <col min="4609" max="4609" width="5.140625" style="24" customWidth="1"/>
    <col min="4610" max="4610" width="23.7109375" style="24" customWidth="1"/>
    <col min="4611" max="4611" width="35.7109375" style="24" customWidth="1"/>
    <col min="4612" max="4612" width="22.7109375" style="24" customWidth="1"/>
    <col min="4613" max="4613" width="18.7109375" style="24" customWidth="1"/>
    <col min="4614" max="4614" width="18.00390625" style="24" customWidth="1"/>
    <col min="4615" max="4615" width="14.7109375" style="24" customWidth="1"/>
    <col min="4616" max="4616" width="9.8515625" style="24" bestFit="1" customWidth="1"/>
    <col min="4617" max="4617" width="10.8515625" style="24" bestFit="1" customWidth="1"/>
    <col min="4618" max="4864" width="8.8515625" style="24" customWidth="1"/>
    <col min="4865" max="4865" width="5.140625" style="24" customWidth="1"/>
    <col min="4866" max="4866" width="23.7109375" style="24" customWidth="1"/>
    <col min="4867" max="4867" width="35.7109375" style="24" customWidth="1"/>
    <col min="4868" max="4868" width="22.7109375" style="24" customWidth="1"/>
    <col min="4869" max="4869" width="18.7109375" style="24" customWidth="1"/>
    <col min="4870" max="4870" width="18.00390625" style="24" customWidth="1"/>
    <col min="4871" max="4871" width="14.7109375" style="24" customWidth="1"/>
    <col min="4872" max="4872" width="9.8515625" style="24" bestFit="1" customWidth="1"/>
    <col min="4873" max="4873" width="10.8515625" style="24" bestFit="1" customWidth="1"/>
    <col min="4874" max="5120" width="8.8515625" style="24" customWidth="1"/>
    <col min="5121" max="5121" width="5.140625" style="24" customWidth="1"/>
    <col min="5122" max="5122" width="23.7109375" style="24" customWidth="1"/>
    <col min="5123" max="5123" width="35.7109375" style="24" customWidth="1"/>
    <col min="5124" max="5124" width="22.7109375" style="24" customWidth="1"/>
    <col min="5125" max="5125" width="18.7109375" style="24" customWidth="1"/>
    <col min="5126" max="5126" width="18.00390625" style="24" customWidth="1"/>
    <col min="5127" max="5127" width="14.7109375" style="24" customWidth="1"/>
    <col min="5128" max="5128" width="9.8515625" style="24" bestFit="1" customWidth="1"/>
    <col min="5129" max="5129" width="10.8515625" style="24" bestFit="1" customWidth="1"/>
    <col min="5130" max="5376" width="8.8515625" style="24" customWidth="1"/>
    <col min="5377" max="5377" width="5.140625" style="24" customWidth="1"/>
    <col min="5378" max="5378" width="23.7109375" style="24" customWidth="1"/>
    <col min="5379" max="5379" width="35.7109375" style="24" customWidth="1"/>
    <col min="5380" max="5380" width="22.7109375" style="24" customWidth="1"/>
    <col min="5381" max="5381" width="18.7109375" style="24" customWidth="1"/>
    <col min="5382" max="5382" width="18.00390625" style="24" customWidth="1"/>
    <col min="5383" max="5383" width="14.7109375" style="24" customWidth="1"/>
    <col min="5384" max="5384" width="9.8515625" style="24" bestFit="1" customWidth="1"/>
    <col min="5385" max="5385" width="10.8515625" style="24" bestFit="1" customWidth="1"/>
    <col min="5386" max="5632" width="8.8515625" style="24" customWidth="1"/>
    <col min="5633" max="5633" width="5.140625" style="24" customWidth="1"/>
    <col min="5634" max="5634" width="23.7109375" style="24" customWidth="1"/>
    <col min="5635" max="5635" width="35.7109375" style="24" customWidth="1"/>
    <col min="5636" max="5636" width="22.7109375" style="24" customWidth="1"/>
    <col min="5637" max="5637" width="18.7109375" style="24" customWidth="1"/>
    <col min="5638" max="5638" width="18.00390625" style="24" customWidth="1"/>
    <col min="5639" max="5639" width="14.7109375" style="24" customWidth="1"/>
    <col min="5640" max="5640" width="9.8515625" style="24" bestFit="1" customWidth="1"/>
    <col min="5641" max="5641" width="10.8515625" style="24" bestFit="1" customWidth="1"/>
    <col min="5642" max="5888" width="8.8515625" style="24" customWidth="1"/>
    <col min="5889" max="5889" width="5.140625" style="24" customWidth="1"/>
    <col min="5890" max="5890" width="23.7109375" style="24" customWidth="1"/>
    <col min="5891" max="5891" width="35.7109375" style="24" customWidth="1"/>
    <col min="5892" max="5892" width="22.7109375" style="24" customWidth="1"/>
    <col min="5893" max="5893" width="18.7109375" style="24" customWidth="1"/>
    <col min="5894" max="5894" width="18.00390625" style="24" customWidth="1"/>
    <col min="5895" max="5895" width="14.7109375" style="24" customWidth="1"/>
    <col min="5896" max="5896" width="9.8515625" style="24" bestFit="1" customWidth="1"/>
    <col min="5897" max="5897" width="10.8515625" style="24" bestFit="1" customWidth="1"/>
    <col min="5898" max="6144" width="8.8515625" style="24" customWidth="1"/>
    <col min="6145" max="6145" width="5.140625" style="24" customWidth="1"/>
    <col min="6146" max="6146" width="23.7109375" style="24" customWidth="1"/>
    <col min="6147" max="6147" width="35.7109375" style="24" customWidth="1"/>
    <col min="6148" max="6148" width="22.7109375" style="24" customWidth="1"/>
    <col min="6149" max="6149" width="18.7109375" style="24" customWidth="1"/>
    <col min="6150" max="6150" width="18.00390625" style="24" customWidth="1"/>
    <col min="6151" max="6151" width="14.7109375" style="24" customWidth="1"/>
    <col min="6152" max="6152" width="9.8515625" style="24" bestFit="1" customWidth="1"/>
    <col min="6153" max="6153" width="10.8515625" style="24" bestFit="1" customWidth="1"/>
    <col min="6154" max="6400" width="8.8515625" style="24" customWidth="1"/>
    <col min="6401" max="6401" width="5.140625" style="24" customWidth="1"/>
    <col min="6402" max="6402" width="23.7109375" style="24" customWidth="1"/>
    <col min="6403" max="6403" width="35.7109375" style="24" customWidth="1"/>
    <col min="6404" max="6404" width="22.7109375" style="24" customWidth="1"/>
    <col min="6405" max="6405" width="18.7109375" style="24" customWidth="1"/>
    <col min="6406" max="6406" width="18.00390625" style="24" customWidth="1"/>
    <col min="6407" max="6407" width="14.7109375" style="24" customWidth="1"/>
    <col min="6408" max="6408" width="9.8515625" style="24" bestFit="1" customWidth="1"/>
    <col min="6409" max="6409" width="10.8515625" style="24" bestFit="1" customWidth="1"/>
    <col min="6410" max="6656" width="8.8515625" style="24" customWidth="1"/>
    <col min="6657" max="6657" width="5.140625" style="24" customWidth="1"/>
    <col min="6658" max="6658" width="23.7109375" style="24" customWidth="1"/>
    <col min="6659" max="6659" width="35.7109375" style="24" customWidth="1"/>
    <col min="6660" max="6660" width="22.7109375" style="24" customWidth="1"/>
    <col min="6661" max="6661" width="18.7109375" style="24" customWidth="1"/>
    <col min="6662" max="6662" width="18.00390625" style="24" customWidth="1"/>
    <col min="6663" max="6663" width="14.7109375" style="24" customWidth="1"/>
    <col min="6664" max="6664" width="9.8515625" style="24" bestFit="1" customWidth="1"/>
    <col min="6665" max="6665" width="10.8515625" style="24" bestFit="1" customWidth="1"/>
    <col min="6666" max="6912" width="8.8515625" style="24" customWidth="1"/>
    <col min="6913" max="6913" width="5.140625" style="24" customWidth="1"/>
    <col min="6914" max="6914" width="23.7109375" style="24" customWidth="1"/>
    <col min="6915" max="6915" width="35.7109375" style="24" customWidth="1"/>
    <col min="6916" max="6916" width="22.7109375" style="24" customWidth="1"/>
    <col min="6917" max="6917" width="18.7109375" style="24" customWidth="1"/>
    <col min="6918" max="6918" width="18.00390625" style="24" customWidth="1"/>
    <col min="6919" max="6919" width="14.7109375" style="24" customWidth="1"/>
    <col min="6920" max="6920" width="9.8515625" style="24" bestFit="1" customWidth="1"/>
    <col min="6921" max="6921" width="10.8515625" style="24" bestFit="1" customWidth="1"/>
    <col min="6922" max="7168" width="8.8515625" style="24" customWidth="1"/>
    <col min="7169" max="7169" width="5.140625" style="24" customWidth="1"/>
    <col min="7170" max="7170" width="23.7109375" style="24" customWidth="1"/>
    <col min="7171" max="7171" width="35.7109375" style="24" customWidth="1"/>
    <col min="7172" max="7172" width="22.7109375" style="24" customWidth="1"/>
    <col min="7173" max="7173" width="18.7109375" style="24" customWidth="1"/>
    <col min="7174" max="7174" width="18.00390625" style="24" customWidth="1"/>
    <col min="7175" max="7175" width="14.7109375" style="24" customWidth="1"/>
    <col min="7176" max="7176" width="9.8515625" style="24" bestFit="1" customWidth="1"/>
    <col min="7177" max="7177" width="10.8515625" style="24" bestFit="1" customWidth="1"/>
    <col min="7178" max="7424" width="8.8515625" style="24" customWidth="1"/>
    <col min="7425" max="7425" width="5.140625" style="24" customWidth="1"/>
    <col min="7426" max="7426" width="23.7109375" style="24" customWidth="1"/>
    <col min="7427" max="7427" width="35.7109375" style="24" customWidth="1"/>
    <col min="7428" max="7428" width="22.7109375" style="24" customWidth="1"/>
    <col min="7429" max="7429" width="18.7109375" style="24" customWidth="1"/>
    <col min="7430" max="7430" width="18.00390625" style="24" customWidth="1"/>
    <col min="7431" max="7431" width="14.7109375" style="24" customWidth="1"/>
    <col min="7432" max="7432" width="9.8515625" style="24" bestFit="1" customWidth="1"/>
    <col min="7433" max="7433" width="10.8515625" style="24" bestFit="1" customWidth="1"/>
    <col min="7434" max="7680" width="8.8515625" style="24" customWidth="1"/>
    <col min="7681" max="7681" width="5.140625" style="24" customWidth="1"/>
    <col min="7682" max="7682" width="23.7109375" style="24" customWidth="1"/>
    <col min="7683" max="7683" width="35.7109375" style="24" customWidth="1"/>
    <col min="7684" max="7684" width="22.7109375" style="24" customWidth="1"/>
    <col min="7685" max="7685" width="18.7109375" style="24" customWidth="1"/>
    <col min="7686" max="7686" width="18.00390625" style="24" customWidth="1"/>
    <col min="7687" max="7687" width="14.7109375" style="24" customWidth="1"/>
    <col min="7688" max="7688" width="9.8515625" style="24" bestFit="1" customWidth="1"/>
    <col min="7689" max="7689" width="10.8515625" style="24" bestFit="1" customWidth="1"/>
    <col min="7690" max="7936" width="8.8515625" style="24" customWidth="1"/>
    <col min="7937" max="7937" width="5.140625" style="24" customWidth="1"/>
    <col min="7938" max="7938" width="23.7109375" style="24" customWidth="1"/>
    <col min="7939" max="7939" width="35.7109375" style="24" customWidth="1"/>
    <col min="7940" max="7940" width="22.7109375" style="24" customWidth="1"/>
    <col min="7941" max="7941" width="18.7109375" style="24" customWidth="1"/>
    <col min="7942" max="7942" width="18.00390625" style="24" customWidth="1"/>
    <col min="7943" max="7943" width="14.7109375" style="24" customWidth="1"/>
    <col min="7944" max="7944" width="9.8515625" style="24" bestFit="1" customWidth="1"/>
    <col min="7945" max="7945" width="10.8515625" style="24" bestFit="1" customWidth="1"/>
    <col min="7946" max="8192" width="8.8515625" style="24" customWidth="1"/>
    <col min="8193" max="8193" width="5.140625" style="24" customWidth="1"/>
    <col min="8194" max="8194" width="23.7109375" style="24" customWidth="1"/>
    <col min="8195" max="8195" width="35.7109375" style="24" customWidth="1"/>
    <col min="8196" max="8196" width="22.7109375" style="24" customWidth="1"/>
    <col min="8197" max="8197" width="18.7109375" style="24" customWidth="1"/>
    <col min="8198" max="8198" width="18.00390625" style="24" customWidth="1"/>
    <col min="8199" max="8199" width="14.7109375" style="24" customWidth="1"/>
    <col min="8200" max="8200" width="9.8515625" style="24" bestFit="1" customWidth="1"/>
    <col min="8201" max="8201" width="10.8515625" style="24" bestFit="1" customWidth="1"/>
    <col min="8202" max="8448" width="8.8515625" style="24" customWidth="1"/>
    <col min="8449" max="8449" width="5.140625" style="24" customWidth="1"/>
    <col min="8450" max="8450" width="23.7109375" style="24" customWidth="1"/>
    <col min="8451" max="8451" width="35.7109375" style="24" customWidth="1"/>
    <col min="8452" max="8452" width="22.7109375" style="24" customWidth="1"/>
    <col min="8453" max="8453" width="18.7109375" style="24" customWidth="1"/>
    <col min="8454" max="8454" width="18.00390625" style="24" customWidth="1"/>
    <col min="8455" max="8455" width="14.7109375" style="24" customWidth="1"/>
    <col min="8456" max="8456" width="9.8515625" style="24" bestFit="1" customWidth="1"/>
    <col min="8457" max="8457" width="10.8515625" style="24" bestFit="1" customWidth="1"/>
    <col min="8458" max="8704" width="8.8515625" style="24" customWidth="1"/>
    <col min="8705" max="8705" width="5.140625" style="24" customWidth="1"/>
    <col min="8706" max="8706" width="23.7109375" style="24" customWidth="1"/>
    <col min="8707" max="8707" width="35.7109375" style="24" customWidth="1"/>
    <col min="8708" max="8708" width="22.7109375" style="24" customWidth="1"/>
    <col min="8709" max="8709" width="18.7109375" style="24" customWidth="1"/>
    <col min="8710" max="8710" width="18.00390625" style="24" customWidth="1"/>
    <col min="8711" max="8711" width="14.7109375" style="24" customWidth="1"/>
    <col min="8712" max="8712" width="9.8515625" style="24" bestFit="1" customWidth="1"/>
    <col min="8713" max="8713" width="10.8515625" style="24" bestFit="1" customWidth="1"/>
    <col min="8714" max="8960" width="8.8515625" style="24" customWidth="1"/>
    <col min="8961" max="8961" width="5.140625" style="24" customWidth="1"/>
    <col min="8962" max="8962" width="23.7109375" style="24" customWidth="1"/>
    <col min="8963" max="8963" width="35.7109375" style="24" customWidth="1"/>
    <col min="8964" max="8964" width="22.7109375" style="24" customWidth="1"/>
    <col min="8965" max="8965" width="18.7109375" style="24" customWidth="1"/>
    <col min="8966" max="8966" width="18.00390625" style="24" customWidth="1"/>
    <col min="8967" max="8967" width="14.7109375" style="24" customWidth="1"/>
    <col min="8968" max="8968" width="9.8515625" style="24" bestFit="1" customWidth="1"/>
    <col min="8969" max="8969" width="10.8515625" style="24" bestFit="1" customWidth="1"/>
    <col min="8970" max="9216" width="8.8515625" style="24" customWidth="1"/>
    <col min="9217" max="9217" width="5.140625" style="24" customWidth="1"/>
    <col min="9218" max="9218" width="23.7109375" style="24" customWidth="1"/>
    <col min="9219" max="9219" width="35.7109375" style="24" customWidth="1"/>
    <col min="9220" max="9220" width="22.7109375" style="24" customWidth="1"/>
    <col min="9221" max="9221" width="18.7109375" style="24" customWidth="1"/>
    <col min="9222" max="9222" width="18.00390625" style="24" customWidth="1"/>
    <col min="9223" max="9223" width="14.7109375" style="24" customWidth="1"/>
    <col min="9224" max="9224" width="9.8515625" style="24" bestFit="1" customWidth="1"/>
    <col min="9225" max="9225" width="10.8515625" style="24" bestFit="1" customWidth="1"/>
    <col min="9226" max="9472" width="8.8515625" style="24" customWidth="1"/>
    <col min="9473" max="9473" width="5.140625" style="24" customWidth="1"/>
    <col min="9474" max="9474" width="23.7109375" style="24" customWidth="1"/>
    <col min="9475" max="9475" width="35.7109375" style="24" customWidth="1"/>
    <col min="9476" max="9476" width="22.7109375" style="24" customWidth="1"/>
    <col min="9477" max="9477" width="18.7109375" style="24" customWidth="1"/>
    <col min="9478" max="9478" width="18.00390625" style="24" customWidth="1"/>
    <col min="9479" max="9479" width="14.7109375" style="24" customWidth="1"/>
    <col min="9480" max="9480" width="9.8515625" style="24" bestFit="1" customWidth="1"/>
    <col min="9481" max="9481" width="10.8515625" style="24" bestFit="1" customWidth="1"/>
    <col min="9482" max="9728" width="8.8515625" style="24" customWidth="1"/>
    <col min="9729" max="9729" width="5.140625" style="24" customWidth="1"/>
    <col min="9730" max="9730" width="23.7109375" style="24" customWidth="1"/>
    <col min="9731" max="9731" width="35.7109375" style="24" customWidth="1"/>
    <col min="9732" max="9732" width="22.7109375" style="24" customWidth="1"/>
    <col min="9733" max="9733" width="18.7109375" style="24" customWidth="1"/>
    <col min="9734" max="9734" width="18.00390625" style="24" customWidth="1"/>
    <col min="9735" max="9735" width="14.7109375" style="24" customWidth="1"/>
    <col min="9736" max="9736" width="9.8515625" style="24" bestFit="1" customWidth="1"/>
    <col min="9737" max="9737" width="10.8515625" style="24" bestFit="1" customWidth="1"/>
    <col min="9738" max="9984" width="8.8515625" style="24" customWidth="1"/>
    <col min="9985" max="9985" width="5.140625" style="24" customWidth="1"/>
    <col min="9986" max="9986" width="23.7109375" style="24" customWidth="1"/>
    <col min="9987" max="9987" width="35.7109375" style="24" customWidth="1"/>
    <col min="9988" max="9988" width="22.7109375" style="24" customWidth="1"/>
    <col min="9989" max="9989" width="18.7109375" style="24" customWidth="1"/>
    <col min="9990" max="9990" width="18.00390625" style="24" customWidth="1"/>
    <col min="9991" max="9991" width="14.7109375" style="24" customWidth="1"/>
    <col min="9992" max="9992" width="9.8515625" style="24" bestFit="1" customWidth="1"/>
    <col min="9993" max="9993" width="10.8515625" style="24" bestFit="1" customWidth="1"/>
    <col min="9994" max="10240" width="8.8515625" style="24" customWidth="1"/>
    <col min="10241" max="10241" width="5.140625" style="24" customWidth="1"/>
    <col min="10242" max="10242" width="23.7109375" style="24" customWidth="1"/>
    <col min="10243" max="10243" width="35.7109375" style="24" customWidth="1"/>
    <col min="10244" max="10244" width="22.7109375" style="24" customWidth="1"/>
    <col min="10245" max="10245" width="18.7109375" style="24" customWidth="1"/>
    <col min="10246" max="10246" width="18.00390625" style="24" customWidth="1"/>
    <col min="10247" max="10247" width="14.7109375" style="24" customWidth="1"/>
    <col min="10248" max="10248" width="9.8515625" style="24" bestFit="1" customWidth="1"/>
    <col min="10249" max="10249" width="10.8515625" style="24" bestFit="1" customWidth="1"/>
    <col min="10250" max="10496" width="8.8515625" style="24" customWidth="1"/>
    <col min="10497" max="10497" width="5.140625" style="24" customWidth="1"/>
    <col min="10498" max="10498" width="23.7109375" style="24" customWidth="1"/>
    <col min="10499" max="10499" width="35.7109375" style="24" customWidth="1"/>
    <col min="10500" max="10500" width="22.7109375" style="24" customWidth="1"/>
    <col min="10501" max="10501" width="18.7109375" style="24" customWidth="1"/>
    <col min="10502" max="10502" width="18.00390625" style="24" customWidth="1"/>
    <col min="10503" max="10503" width="14.7109375" style="24" customWidth="1"/>
    <col min="10504" max="10504" width="9.8515625" style="24" bestFit="1" customWidth="1"/>
    <col min="10505" max="10505" width="10.8515625" style="24" bestFit="1" customWidth="1"/>
    <col min="10506" max="10752" width="8.8515625" style="24" customWidth="1"/>
    <col min="10753" max="10753" width="5.140625" style="24" customWidth="1"/>
    <col min="10754" max="10754" width="23.7109375" style="24" customWidth="1"/>
    <col min="10755" max="10755" width="35.7109375" style="24" customWidth="1"/>
    <col min="10756" max="10756" width="22.7109375" style="24" customWidth="1"/>
    <col min="10757" max="10757" width="18.7109375" style="24" customWidth="1"/>
    <col min="10758" max="10758" width="18.00390625" style="24" customWidth="1"/>
    <col min="10759" max="10759" width="14.7109375" style="24" customWidth="1"/>
    <col min="10760" max="10760" width="9.8515625" style="24" bestFit="1" customWidth="1"/>
    <col min="10761" max="10761" width="10.8515625" style="24" bestFit="1" customWidth="1"/>
    <col min="10762" max="11008" width="8.8515625" style="24" customWidth="1"/>
    <col min="11009" max="11009" width="5.140625" style="24" customWidth="1"/>
    <col min="11010" max="11010" width="23.7109375" style="24" customWidth="1"/>
    <col min="11011" max="11011" width="35.7109375" style="24" customWidth="1"/>
    <col min="11012" max="11012" width="22.7109375" style="24" customWidth="1"/>
    <col min="11013" max="11013" width="18.7109375" style="24" customWidth="1"/>
    <col min="11014" max="11014" width="18.00390625" style="24" customWidth="1"/>
    <col min="11015" max="11015" width="14.7109375" style="24" customWidth="1"/>
    <col min="11016" max="11016" width="9.8515625" style="24" bestFit="1" customWidth="1"/>
    <col min="11017" max="11017" width="10.8515625" style="24" bestFit="1" customWidth="1"/>
    <col min="11018" max="11264" width="8.8515625" style="24" customWidth="1"/>
    <col min="11265" max="11265" width="5.140625" style="24" customWidth="1"/>
    <col min="11266" max="11266" width="23.7109375" style="24" customWidth="1"/>
    <col min="11267" max="11267" width="35.7109375" style="24" customWidth="1"/>
    <col min="11268" max="11268" width="22.7109375" style="24" customWidth="1"/>
    <col min="11269" max="11269" width="18.7109375" style="24" customWidth="1"/>
    <col min="11270" max="11270" width="18.00390625" style="24" customWidth="1"/>
    <col min="11271" max="11271" width="14.7109375" style="24" customWidth="1"/>
    <col min="11272" max="11272" width="9.8515625" style="24" bestFit="1" customWidth="1"/>
    <col min="11273" max="11273" width="10.8515625" style="24" bestFit="1" customWidth="1"/>
    <col min="11274" max="11520" width="8.8515625" style="24" customWidth="1"/>
    <col min="11521" max="11521" width="5.140625" style="24" customWidth="1"/>
    <col min="11522" max="11522" width="23.7109375" style="24" customWidth="1"/>
    <col min="11523" max="11523" width="35.7109375" style="24" customWidth="1"/>
    <col min="11524" max="11524" width="22.7109375" style="24" customWidth="1"/>
    <col min="11525" max="11525" width="18.7109375" style="24" customWidth="1"/>
    <col min="11526" max="11526" width="18.00390625" style="24" customWidth="1"/>
    <col min="11527" max="11527" width="14.7109375" style="24" customWidth="1"/>
    <col min="11528" max="11528" width="9.8515625" style="24" bestFit="1" customWidth="1"/>
    <col min="11529" max="11529" width="10.8515625" style="24" bestFit="1" customWidth="1"/>
    <col min="11530" max="11776" width="8.8515625" style="24" customWidth="1"/>
    <col min="11777" max="11777" width="5.140625" style="24" customWidth="1"/>
    <col min="11778" max="11778" width="23.7109375" style="24" customWidth="1"/>
    <col min="11779" max="11779" width="35.7109375" style="24" customWidth="1"/>
    <col min="11780" max="11780" width="22.7109375" style="24" customWidth="1"/>
    <col min="11781" max="11781" width="18.7109375" style="24" customWidth="1"/>
    <col min="11782" max="11782" width="18.00390625" style="24" customWidth="1"/>
    <col min="11783" max="11783" width="14.7109375" style="24" customWidth="1"/>
    <col min="11784" max="11784" width="9.8515625" style="24" bestFit="1" customWidth="1"/>
    <col min="11785" max="11785" width="10.8515625" style="24" bestFit="1" customWidth="1"/>
    <col min="11786" max="12032" width="8.8515625" style="24" customWidth="1"/>
    <col min="12033" max="12033" width="5.140625" style="24" customWidth="1"/>
    <col min="12034" max="12034" width="23.7109375" style="24" customWidth="1"/>
    <col min="12035" max="12035" width="35.7109375" style="24" customWidth="1"/>
    <col min="12036" max="12036" width="22.7109375" style="24" customWidth="1"/>
    <col min="12037" max="12037" width="18.7109375" style="24" customWidth="1"/>
    <col min="12038" max="12038" width="18.00390625" style="24" customWidth="1"/>
    <col min="12039" max="12039" width="14.7109375" style="24" customWidth="1"/>
    <col min="12040" max="12040" width="9.8515625" style="24" bestFit="1" customWidth="1"/>
    <col min="12041" max="12041" width="10.8515625" style="24" bestFit="1" customWidth="1"/>
    <col min="12042" max="12288" width="8.8515625" style="24" customWidth="1"/>
    <col min="12289" max="12289" width="5.140625" style="24" customWidth="1"/>
    <col min="12290" max="12290" width="23.7109375" style="24" customWidth="1"/>
    <col min="12291" max="12291" width="35.7109375" style="24" customWidth="1"/>
    <col min="12292" max="12292" width="22.7109375" style="24" customWidth="1"/>
    <col min="12293" max="12293" width="18.7109375" style="24" customWidth="1"/>
    <col min="12294" max="12294" width="18.00390625" style="24" customWidth="1"/>
    <col min="12295" max="12295" width="14.7109375" style="24" customWidth="1"/>
    <col min="12296" max="12296" width="9.8515625" style="24" bestFit="1" customWidth="1"/>
    <col min="12297" max="12297" width="10.8515625" style="24" bestFit="1" customWidth="1"/>
    <col min="12298" max="12544" width="8.8515625" style="24" customWidth="1"/>
    <col min="12545" max="12545" width="5.140625" style="24" customWidth="1"/>
    <col min="12546" max="12546" width="23.7109375" style="24" customWidth="1"/>
    <col min="12547" max="12547" width="35.7109375" style="24" customWidth="1"/>
    <col min="12548" max="12548" width="22.7109375" style="24" customWidth="1"/>
    <col min="12549" max="12549" width="18.7109375" style="24" customWidth="1"/>
    <col min="12550" max="12550" width="18.00390625" style="24" customWidth="1"/>
    <col min="12551" max="12551" width="14.7109375" style="24" customWidth="1"/>
    <col min="12552" max="12552" width="9.8515625" style="24" bestFit="1" customWidth="1"/>
    <col min="12553" max="12553" width="10.8515625" style="24" bestFit="1" customWidth="1"/>
    <col min="12554" max="12800" width="8.8515625" style="24" customWidth="1"/>
    <col min="12801" max="12801" width="5.140625" style="24" customWidth="1"/>
    <col min="12802" max="12802" width="23.7109375" style="24" customWidth="1"/>
    <col min="12803" max="12803" width="35.7109375" style="24" customWidth="1"/>
    <col min="12804" max="12804" width="22.7109375" style="24" customWidth="1"/>
    <col min="12805" max="12805" width="18.7109375" style="24" customWidth="1"/>
    <col min="12806" max="12806" width="18.00390625" style="24" customWidth="1"/>
    <col min="12807" max="12807" width="14.7109375" style="24" customWidth="1"/>
    <col min="12808" max="12808" width="9.8515625" style="24" bestFit="1" customWidth="1"/>
    <col min="12809" max="12809" width="10.8515625" style="24" bestFit="1" customWidth="1"/>
    <col min="12810" max="13056" width="8.8515625" style="24" customWidth="1"/>
    <col min="13057" max="13057" width="5.140625" style="24" customWidth="1"/>
    <col min="13058" max="13058" width="23.7109375" style="24" customWidth="1"/>
    <col min="13059" max="13059" width="35.7109375" style="24" customWidth="1"/>
    <col min="13060" max="13060" width="22.7109375" style="24" customWidth="1"/>
    <col min="13061" max="13061" width="18.7109375" style="24" customWidth="1"/>
    <col min="13062" max="13062" width="18.00390625" style="24" customWidth="1"/>
    <col min="13063" max="13063" width="14.7109375" style="24" customWidth="1"/>
    <col min="13064" max="13064" width="9.8515625" style="24" bestFit="1" customWidth="1"/>
    <col min="13065" max="13065" width="10.8515625" style="24" bestFit="1" customWidth="1"/>
    <col min="13066" max="13312" width="8.8515625" style="24" customWidth="1"/>
    <col min="13313" max="13313" width="5.140625" style="24" customWidth="1"/>
    <col min="13314" max="13314" width="23.7109375" style="24" customWidth="1"/>
    <col min="13315" max="13315" width="35.7109375" style="24" customWidth="1"/>
    <col min="13316" max="13316" width="22.7109375" style="24" customWidth="1"/>
    <col min="13317" max="13317" width="18.7109375" style="24" customWidth="1"/>
    <col min="13318" max="13318" width="18.00390625" style="24" customWidth="1"/>
    <col min="13319" max="13319" width="14.7109375" style="24" customWidth="1"/>
    <col min="13320" max="13320" width="9.8515625" style="24" bestFit="1" customWidth="1"/>
    <col min="13321" max="13321" width="10.8515625" style="24" bestFit="1" customWidth="1"/>
    <col min="13322" max="13568" width="8.8515625" style="24" customWidth="1"/>
    <col min="13569" max="13569" width="5.140625" style="24" customWidth="1"/>
    <col min="13570" max="13570" width="23.7109375" style="24" customWidth="1"/>
    <col min="13571" max="13571" width="35.7109375" style="24" customWidth="1"/>
    <col min="13572" max="13572" width="22.7109375" style="24" customWidth="1"/>
    <col min="13573" max="13573" width="18.7109375" style="24" customWidth="1"/>
    <col min="13574" max="13574" width="18.00390625" style="24" customWidth="1"/>
    <col min="13575" max="13575" width="14.7109375" style="24" customWidth="1"/>
    <col min="13576" max="13576" width="9.8515625" style="24" bestFit="1" customWidth="1"/>
    <col min="13577" max="13577" width="10.8515625" style="24" bestFit="1" customWidth="1"/>
    <col min="13578" max="13824" width="8.8515625" style="24" customWidth="1"/>
    <col min="13825" max="13825" width="5.140625" style="24" customWidth="1"/>
    <col min="13826" max="13826" width="23.7109375" style="24" customWidth="1"/>
    <col min="13827" max="13827" width="35.7109375" style="24" customWidth="1"/>
    <col min="13828" max="13828" width="22.7109375" style="24" customWidth="1"/>
    <col min="13829" max="13829" width="18.7109375" style="24" customWidth="1"/>
    <col min="13830" max="13830" width="18.00390625" style="24" customWidth="1"/>
    <col min="13831" max="13831" width="14.7109375" style="24" customWidth="1"/>
    <col min="13832" max="13832" width="9.8515625" style="24" bestFit="1" customWidth="1"/>
    <col min="13833" max="13833" width="10.8515625" style="24" bestFit="1" customWidth="1"/>
    <col min="13834" max="14080" width="8.8515625" style="24" customWidth="1"/>
    <col min="14081" max="14081" width="5.140625" style="24" customWidth="1"/>
    <col min="14082" max="14082" width="23.7109375" style="24" customWidth="1"/>
    <col min="14083" max="14083" width="35.7109375" style="24" customWidth="1"/>
    <col min="14084" max="14084" width="22.7109375" style="24" customWidth="1"/>
    <col min="14085" max="14085" width="18.7109375" style="24" customWidth="1"/>
    <col min="14086" max="14086" width="18.00390625" style="24" customWidth="1"/>
    <col min="14087" max="14087" width="14.7109375" style="24" customWidth="1"/>
    <col min="14088" max="14088" width="9.8515625" style="24" bestFit="1" customWidth="1"/>
    <col min="14089" max="14089" width="10.8515625" style="24" bestFit="1" customWidth="1"/>
    <col min="14090" max="14336" width="8.8515625" style="24" customWidth="1"/>
    <col min="14337" max="14337" width="5.140625" style="24" customWidth="1"/>
    <col min="14338" max="14338" width="23.7109375" style="24" customWidth="1"/>
    <col min="14339" max="14339" width="35.7109375" style="24" customWidth="1"/>
    <col min="14340" max="14340" width="22.7109375" style="24" customWidth="1"/>
    <col min="14341" max="14341" width="18.7109375" style="24" customWidth="1"/>
    <col min="14342" max="14342" width="18.00390625" style="24" customWidth="1"/>
    <col min="14343" max="14343" width="14.7109375" style="24" customWidth="1"/>
    <col min="14344" max="14344" width="9.8515625" style="24" bestFit="1" customWidth="1"/>
    <col min="14345" max="14345" width="10.8515625" style="24" bestFit="1" customWidth="1"/>
    <col min="14346" max="14592" width="8.8515625" style="24" customWidth="1"/>
    <col min="14593" max="14593" width="5.140625" style="24" customWidth="1"/>
    <col min="14594" max="14594" width="23.7109375" style="24" customWidth="1"/>
    <col min="14595" max="14595" width="35.7109375" style="24" customWidth="1"/>
    <col min="14596" max="14596" width="22.7109375" style="24" customWidth="1"/>
    <col min="14597" max="14597" width="18.7109375" style="24" customWidth="1"/>
    <col min="14598" max="14598" width="18.00390625" style="24" customWidth="1"/>
    <col min="14599" max="14599" width="14.7109375" style="24" customWidth="1"/>
    <col min="14600" max="14600" width="9.8515625" style="24" bestFit="1" customWidth="1"/>
    <col min="14601" max="14601" width="10.8515625" style="24" bestFit="1" customWidth="1"/>
    <col min="14602" max="14848" width="8.8515625" style="24" customWidth="1"/>
    <col min="14849" max="14849" width="5.140625" style="24" customWidth="1"/>
    <col min="14850" max="14850" width="23.7109375" style="24" customWidth="1"/>
    <col min="14851" max="14851" width="35.7109375" style="24" customWidth="1"/>
    <col min="14852" max="14852" width="22.7109375" style="24" customWidth="1"/>
    <col min="14853" max="14853" width="18.7109375" style="24" customWidth="1"/>
    <col min="14854" max="14854" width="18.00390625" style="24" customWidth="1"/>
    <col min="14855" max="14855" width="14.7109375" style="24" customWidth="1"/>
    <col min="14856" max="14856" width="9.8515625" style="24" bestFit="1" customWidth="1"/>
    <col min="14857" max="14857" width="10.8515625" style="24" bestFit="1" customWidth="1"/>
    <col min="14858" max="15104" width="8.8515625" style="24" customWidth="1"/>
    <col min="15105" max="15105" width="5.140625" style="24" customWidth="1"/>
    <col min="15106" max="15106" width="23.7109375" style="24" customWidth="1"/>
    <col min="15107" max="15107" width="35.7109375" style="24" customWidth="1"/>
    <col min="15108" max="15108" width="22.7109375" style="24" customWidth="1"/>
    <col min="15109" max="15109" width="18.7109375" style="24" customWidth="1"/>
    <col min="15110" max="15110" width="18.00390625" style="24" customWidth="1"/>
    <col min="15111" max="15111" width="14.7109375" style="24" customWidth="1"/>
    <col min="15112" max="15112" width="9.8515625" style="24" bestFit="1" customWidth="1"/>
    <col min="15113" max="15113" width="10.8515625" style="24" bestFit="1" customWidth="1"/>
    <col min="15114" max="15360" width="8.8515625" style="24" customWidth="1"/>
    <col min="15361" max="15361" width="5.140625" style="24" customWidth="1"/>
    <col min="15362" max="15362" width="23.7109375" style="24" customWidth="1"/>
    <col min="15363" max="15363" width="35.7109375" style="24" customWidth="1"/>
    <col min="15364" max="15364" width="22.7109375" style="24" customWidth="1"/>
    <col min="15365" max="15365" width="18.7109375" style="24" customWidth="1"/>
    <col min="15366" max="15366" width="18.00390625" style="24" customWidth="1"/>
    <col min="15367" max="15367" width="14.7109375" style="24" customWidth="1"/>
    <col min="15368" max="15368" width="9.8515625" style="24" bestFit="1" customWidth="1"/>
    <col min="15369" max="15369" width="10.8515625" style="24" bestFit="1" customWidth="1"/>
    <col min="15370" max="15616" width="8.8515625" style="24" customWidth="1"/>
    <col min="15617" max="15617" width="5.140625" style="24" customWidth="1"/>
    <col min="15618" max="15618" width="23.7109375" style="24" customWidth="1"/>
    <col min="15619" max="15619" width="35.7109375" style="24" customWidth="1"/>
    <col min="15620" max="15620" width="22.7109375" style="24" customWidth="1"/>
    <col min="15621" max="15621" width="18.7109375" style="24" customWidth="1"/>
    <col min="15622" max="15622" width="18.00390625" style="24" customWidth="1"/>
    <col min="15623" max="15623" width="14.7109375" style="24" customWidth="1"/>
    <col min="15624" max="15624" width="9.8515625" style="24" bestFit="1" customWidth="1"/>
    <col min="15625" max="15625" width="10.8515625" style="24" bestFit="1" customWidth="1"/>
    <col min="15626" max="15872" width="8.8515625" style="24" customWidth="1"/>
    <col min="15873" max="15873" width="5.140625" style="24" customWidth="1"/>
    <col min="15874" max="15874" width="23.7109375" style="24" customWidth="1"/>
    <col min="15875" max="15875" width="35.7109375" style="24" customWidth="1"/>
    <col min="15876" max="15876" width="22.7109375" style="24" customWidth="1"/>
    <col min="15877" max="15877" width="18.7109375" style="24" customWidth="1"/>
    <col min="15878" max="15878" width="18.00390625" style="24" customWidth="1"/>
    <col min="15879" max="15879" width="14.7109375" style="24" customWidth="1"/>
    <col min="15880" max="15880" width="9.8515625" style="24" bestFit="1" customWidth="1"/>
    <col min="15881" max="15881" width="10.8515625" style="24" bestFit="1" customWidth="1"/>
    <col min="15882" max="16128" width="8.8515625" style="24" customWidth="1"/>
    <col min="16129" max="16129" width="5.140625" style="24" customWidth="1"/>
    <col min="16130" max="16130" width="23.7109375" style="24" customWidth="1"/>
    <col min="16131" max="16131" width="35.7109375" style="24" customWidth="1"/>
    <col min="16132" max="16132" width="22.7109375" style="24" customWidth="1"/>
    <col min="16133" max="16133" width="18.7109375" style="24" customWidth="1"/>
    <col min="16134" max="16134" width="18.00390625" style="24" customWidth="1"/>
    <col min="16135" max="16135" width="14.7109375" style="24" customWidth="1"/>
    <col min="16136" max="16136" width="9.8515625" style="24" bestFit="1" customWidth="1"/>
    <col min="16137" max="16137" width="10.8515625" style="24" bestFit="1" customWidth="1"/>
    <col min="16138" max="16384" width="8.8515625" style="24" customWidth="1"/>
  </cols>
  <sheetData>
    <row r="1" spans="1:5" s="11" customFormat="1" ht="41.45" customHeight="1">
      <c r="A1" s="80" t="s">
        <v>144</v>
      </c>
      <c r="B1" s="80"/>
      <c r="C1" s="80"/>
      <c r="D1" s="80"/>
      <c r="E1" s="80"/>
    </row>
    <row r="2" spans="1:5" ht="49.9" customHeight="1">
      <c r="A2" s="69" t="s">
        <v>59</v>
      </c>
      <c r="B2" s="69" t="s">
        <v>74</v>
      </c>
      <c r="C2" s="69" t="s">
        <v>75</v>
      </c>
      <c r="D2" s="69" t="s">
        <v>76</v>
      </c>
      <c r="E2" s="69" t="s">
        <v>77</v>
      </c>
    </row>
    <row r="3" spans="1:12" ht="22.15" customHeight="1">
      <c r="A3" s="25">
        <v>1</v>
      </c>
      <c r="B3" s="26" t="s">
        <v>78</v>
      </c>
      <c r="C3" s="26" t="s">
        <v>114</v>
      </c>
      <c r="D3" s="27">
        <v>130021.533852</v>
      </c>
      <c r="E3" s="28">
        <f>D3*1.1991</f>
        <v>155908.8212419332</v>
      </c>
      <c r="F3" s="56"/>
      <c r="G3" s="56"/>
      <c r="H3" s="56"/>
      <c r="K3" s="58"/>
      <c r="L3" s="37"/>
    </row>
    <row r="4" spans="1:12" ht="22.15" customHeight="1">
      <c r="A4" s="25">
        <v>2</v>
      </c>
      <c r="B4" s="26" t="s">
        <v>79</v>
      </c>
      <c r="C4" s="26" t="s">
        <v>114</v>
      </c>
      <c r="D4" s="28">
        <v>136872.400416</v>
      </c>
      <c r="E4" s="28">
        <f>D4*1.1991</f>
        <v>164123.6953388256</v>
      </c>
      <c r="F4" s="56"/>
      <c r="G4" s="56"/>
      <c r="H4" s="56"/>
      <c r="K4" s="58"/>
      <c r="L4" s="37"/>
    </row>
    <row r="5" spans="1:12" ht="22.15" customHeight="1">
      <c r="A5" s="25">
        <v>3</v>
      </c>
      <c r="B5" s="26" t="s">
        <v>80</v>
      </c>
      <c r="C5" s="26" t="s">
        <v>114</v>
      </c>
      <c r="D5" s="28">
        <v>134075.4654</v>
      </c>
      <c r="E5" s="28">
        <f>D5*1.1991</f>
        <v>160769.89056114</v>
      </c>
      <c r="F5" s="56"/>
      <c r="G5" s="56"/>
      <c r="H5" s="56"/>
      <c r="K5" s="58"/>
      <c r="L5" s="37"/>
    </row>
    <row r="6" spans="1:12" ht="22.15" customHeight="1">
      <c r="A6" s="25">
        <v>4</v>
      </c>
      <c r="B6" s="26" t="s">
        <v>81</v>
      </c>
      <c r="C6" s="26" t="s">
        <v>114</v>
      </c>
      <c r="D6" s="59">
        <v>132415.25</v>
      </c>
      <c r="E6" s="28">
        <f aca="true" t="shared" si="0" ref="E6:E12">D6*1.1991</f>
        <v>158779.12627500002</v>
      </c>
      <c r="F6" s="56"/>
      <c r="G6" s="56"/>
      <c r="H6" s="56"/>
      <c r="K6" s="58"/>
      <c r="L6" s="37"/>
    </row>
    <row r="7" spans="1:12" ht="22.15" customHeight="1">
      <c r="A7" s="25">
        <v>5</v>
      </c>
      <c r="B7" s="26" t="s">
        <v>82</v>
      </c>
      <c r="C7" s="26" t="s">
        <v>114</v>
      </c>
      <c r="D7" s="28">
        <v>126141.365568</v>
      </c>
      <c r="E7" s="28">
        <f t="shared" si="0"/>
        <v>151256.1114525888</v>
      </c>
      <c r="F7" s="56"/>
      <c r="G7" s="56"/>
      <c r="H7" s="56"/>
      <c r="K7" s="58"/>
      <c r="L7" s="37"/>
    </row>
    <row r="8" spans="1:12" ht="22.15" customHeight="1">
      <c r="A8" s="25">
        <v>6</v>
      </c>
      <c r="B8" s="26" t="s">
        <v>83</v>
      </c>
      <c r="C8" s="26" t="s">
        <v>114</v>
      </c>
      <c r="D8" s="28">
        <v>132487.2807</v>
      </c>
      <c r="E8" s="28">
        <f t="shared" si="0"/>
        <v>158865.49828737002</v>
      </c>
      <c r="F8" s="56"/>
      <c r="G8" s="56"/>
      <c r="H8" s="56"/>
      <c r="K8" s="58"/>
      <c r="L8" s="37"/>
    </row>
    <row r="9" spans="1:12" ht="22.15" customHeight="1">
      <c r="A9" s="25">
        <v>7</v>
      </c>
      <c r="B9" s="26" t="s">
        <v>84</v>
      </c>
      <c r="C9" s="26" t="s">
        <v>114</v>
      </c>
      <c r="D9" s="28">
        <v>130558.104816</v>
      </c>
      <c r="E9" s="28">
        <f t="shared" si="0"/>
        <v>156552.22348486562</v>
      </c>
      <c r="F9" s="56"/>
      <c r="G9" s="56"/>
      <c r="H9" s="56"/>
      <c r="K9" s="58"/>
      <c r="L9" s="37"/>
    </row>
    <row r="10" spans="1:12" ht="22.15" customHeight="1">
      <c r="A10" s="25">
        <v>8</v>
      </c>
      <c r="B10" s="26" t="s">
        <v>85</v>
      </c>
      <c r="C10" s="26" t="s">
        <v>114</v>
      </c>
      <c r="D10" s="28">
        <v>145268.12</v>
      </c>
      <c r="E10" s="28">
        <f t="shared" si="0"/>
        <v>174191.002692</v>
      </c>
      <c r="F10" s="56"/>
      <c r="G10" s="56"/>
      <c r="H10" s="56"/>
      <c r="K10" s="58"/>
      <c r="L10" s="37"/>
    </row>
    <row r="11" spans="1:12" ht="22.15" customHeight="1">
      <c r="A11" s="25">
        <v>9</v>
      </c>
      <c r="B11" s="26" t="s">
        <v>86</v>
      </c>
      <c r="C11" s="26" t="s">
        <v>114</v>
      </c>
      <c r="D11" s="28">
        <v>158561.47</v>
      </c>
      <c r="E11" s="28">
        <f t="shared" si="0"/>
        <v>190131.05867700002</v>
      </c>
      <c r="F11" s="56"/>
      <c r="G11" s="56"/>
      <c r="H11" s="56"/>
      <c r="K11" s="58"/>
      <c r="L11" s="37"/>
    </row>
    <row r="12" spans="1:12" ht="22.15" customHeight="1">
      <c r="A12" s="25">
        <v>10</v>
      </c>
      <c r="B12" s="26" t="s">
        <v>87</v>
      </c>
      <c r="C12" s="26" t="s">
        <v>114</v>
      </c>
      <c r="D12" s="28">
        <v>140109.702288</v>
      </c>
      <c r="E12" s="28">
        <f t="shared" si="0"/>
        <v>168005.5440135408</v>
      </c>
      <c r="F12" s="56"/>
      <c r="G12" s="56"/>
      <c r="H12" s="56"/>
      <c r="K12" s="58"/>
      <c r="L12" s="37"/>
    </row>
    <row r="13" spans="1:12" ht="22.15" customHeight="1">
      <c r="A13" s="25">
        <v>11</v>
      </c>
      <c r="B13" s="26" t="s">
        <v>88</v>
      </c>
      <c r="C13" s="26" t="s">
        <v>114</v>
      </c>
      <c r="D13" s="28">
        <v>140302.014396</v>
      </c>
      <c r="E13" s="28">
        <f>D13*1.1991</f>
        <v>168236.1454622436</v>
      </c>
      <c r="F13" s="56"/>
      <c r="G13" s="56"/>
      <c r="H13" s="56"/>
      <c r="K13" s="58"/>
      <c r="L13" s="37"/>
    </row>
    <row r="14" spans="1:9" s="30" customFormat="1" ht="22.15" customHeight="1">
      <c r="A14" s="81" t="s">
        <v>113</v>
      </c>
      <c r="B14" s="82"/>
      <c r="C14" s="82"/>
      <c r="D14" s="83"/>
      <c r="E14" s="70">
        <f>SUM(E3:E13)/11/12/160</f>
        <v>85.55014760826268</v>
      </c>
      <c r="F14" s="29"/>
      <c r="H14" s="57"/>
      <c r="I14" s="57"/>
    </row>
    <row r="15" spans="8:9" ht="15">
      <c r="H15" s="56"/>
      <c r="I15" s="56"/>
    </row>
  </sheetData>
  <mergeCells count="2">
    <mergeCell ref="A1:E1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D264-CB61-49C7-AE63-0A2CAC56FD06}">
  <dimension ref="A1:K27"/>
  <sheetViews>
    <sheetView workbookViewId="0" topLeftCell="A7">
      <selection activeCell="H13" sqref="H13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(przykład)'!D17</f>
        <v xml:space="preserve">USG tętnic szyi: tętnice szyjne i kręgowe - doppler  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(przykład)'!C17</f>
        <v>88.779.1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30</v>
      </c>
      <c r="F21" s="52">
        <f>C17</f>
        <v>1.4258357934710446</v>
      </c>
      <c r="G21" s="28">
        <f>(E21/C21)*F21</f>
        <v>42.77507380413134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42.77507380413134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42.77507380413134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44.43060585541339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33FA-7CCB-4790-B8BC-9CF1F9B9253C}">
  <dimension ref="A1:K27"/>
  <sheetViews>
    <sheetView workbookViewId="0" topLeftCell="A4">
      <selection activeCell="H13" sqref="H13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(przykład)'!D18</f>
        <v>USG tętnic: aorta brzuszna, t. biodrowe - doppler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(przykład)'!C18</f>
        <v>88.779.2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30</v>
      </c>
      <c r="F21" s="52">
        <f>C17</f>
        <v>1.4258357934710446</v>
      </c>
      <c r="G21" s="28">
        <f>(E21/C21)*F21</f>
        <v>42.77507380413134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42.77507380413134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42.77507380413134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44.43060585541339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2851-EB7D-46B3-B53D-3857A676C13C}">
  <dimension ref="A1:K27"/>
  <sheetViews>
    <sheetView workbookViewId="0" topLeftCell="A7">
      <selection activeCell="H13" sqref="H13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(przykład)'!D19</f>
        <v>USG drożności żył głębokich kończyn, żyły biodrowe, ramienno- głowowe, próżnej dolnej i górnej - doppler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(przykład)'!C19</f>
        <v>88.779.3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30</v>
      </c>
      <c r="F21" s="52">
        <f>C17</f>
        <v>1.4258357934710446</v>
      </c>
      <c r="G21" s="28">
        <f>(E21/C21)*F21</f>
        <v>42.77507380413134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42.77507380413134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42.77507380413134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44.43060585541339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B099-3D88-4AED-A7A7-1AFC1AFAD995}">
  <dimension ref="A1:K27"/>
  <sheetViews>
    <sheetView workbookViewId="0" topLeftCell="A10">
      <selection activeCell="H13" sqref="H13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(przykład)'!D20</f>
        <v>USG płodu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(przykład)'!C20</f>
        <v>88.781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20</v>
      </c>
      <c r="F21" s="52">
        <f>C17</f>
        <v>1.4258357934710446</v>
      </c>
      <c r="G21" s="28">
        <f>(E21/C21)*F21</f>
        <v>28.516715869420892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28.516715869420892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28.516715869420892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30.172247920702944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6552-3838-499A-B1E1-BA9A4DC3CB95}">
  <dimension ref="A1:K27"/>
  <sheetViews>
    <sheetView workbookViewId="0" topLeftCell="A4">
      <selection activeCell="H13" sqref="H13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(przykład)'!D21</f>
        <v>USG węzłów chłonnych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(przykład)'!C21</f>
        <v>88.790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20</v>
      </c>
      <c r="F21" s="52">
        <f>C17</f>
        <v>1.4258357934710446</v>
      </c>
      <c r="G21" s="28">
        <f>(E21/C21)*F21</f>
        <v>28.516715869420892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28.516715869420892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28.516715869420892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30.172247920702944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C84B-A30D-422B-9275-6CD533D1576E}">
  <dimension ref="A1:K27"/>
  <sheetViews>
    <sheetView workbookViewId="0" topLeftCell="A4">
      <selection activeCell="H13" sqref="H13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(przykład)'!D22</f>
        <v>USG ścięgien i stawów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(przykład)'!C22</f>
        <v>88.791.1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23</v>
      </c>
      <c r="F21" s="52">
        <f>C17</f>
        <v>1.4258357934710446</v>
      </c>
      <c r="G21" s="28">
        <f>(E21/C21)*F21</f>
        <v>32.794223249834026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32.794223249834026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32.794223249834026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34.44975530111608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E658-ABA0-4184-88B2-404A8BF6BF6A}">
  <dimension ref="A1:K27"/>
  <sheetViews>
    <sheetView workbookViewId="0" topLeftCell="A1">
      <selection activeCell="K12" sqref="K12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(przykład)'!D23</f>
        <v>USG moszny, w tym jąder i najądrzy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(przykład)'!C23</f>
        <v>88.799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15</v>
      </c>
      <c r="F21" s="52">
        <f>C17</f>
        <v>1.4258357934710446</v>
      </c>
      <c r="G21" s="28">
        <f>(E21/C21)*F21</f>
        <v>21.38753690206567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21.38753690206567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21.38753690206567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23.04306895334772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49DA-B283-4DD6-BBB0-30DF2877E813}">
  <dimension ref="A1:E8"/>
  <sheetViews>
    <sheetView workbookViewId="0" topLeftCell="A1">
      <selection activeCell="I2" sqref="I2"/>
    </sheetView>
  </sheetViews>
  <sheetFormatPr defaultColWidth="8.8515625" defaultRowHeight="15"/>
  <cols>
    <col min="1" max="1" width="12.421875" style="38" customWidth="1"/>
    <col min="2" max="2" width="39.28125" style="39" customWidth="1"/>
    <col min="3" max="3" width="19.28125" style="38" customWidth="1"/>
    <col min="4" max="4" width="15.00390625" style="38" customWidth="1"/>
    <col min="5" max="5" width="17.421875" style="40" customWidth="1"/>
    <col min="6" max="16384" width="8.8515625" style="24" customWidth="1"/>
  </cols>
  <sheetData>
    <row r="1" spans="1:5" ht="32.45" customHeight="1">
      <c r="A1" s="80" t="s">
        <v>138</v>
      </c>
      <c r="B1" s="80"/>
      <c r="C1" s="80"/>
      <c r="D1" s="80"/>
      <c r="E1" s="80"/>
    </row>
    <row r="2" spans="1:5" ht="109.9" customHeight="1">
      <c r="A2" s="69" t="s">
        <v>89</v>
      </c>
      <c r="B2" s="69" t="s">
        <v>90</v>
      </c>
      <c r="C2" s="69" t="s">
        <v>49</v>
      </c>
      <c r="D2" s="69" t="s">
        <v>91</v>
      </c>
      <c r="E2" s="69" t="s">
        <v>50</v>
      </c>
    </row>
    <row r="3" spans="1:5" ht="31.15" customHeight="1">
      <c r="A3" s="62" t="s">
        <v>129</v>
      </c>
      <c r="B3" s="32" t="s">
        <v>116</v>
      </c>
      <c r="C3" s="33" t="s">
        <v>119</v>
      </c>
      <c r="D3" s="25" t="s">
        <v>121</v>
      </c>
      <c r="E3" s="34">
        <v>0.45</v>
      </c>
    </row>
    <row r="4" spans="1:5" ht="31.15" customHeight="1">
      <c r="A4" s="62" t="s">
        <v>130</v>
      </c>
      <c r="B4" s="32" t="s">
        <v>126</v>
      </c>
      <c r="C4" s="33" t="s">
        <v>120</v>
      </c>
      <c r="D4" s="25" t="s">
        <v>122</v>
      </c>
      <c r="E4" s="34">
        <v>19.8</v>
      </c>
    </row>
    <row r="5" spans="1:5" ht="31.15" customHeight="1">
      <c r="A5" s="62" t="s">
        <v>131</v>
      </c>
      <c r="B5" s="32" t="s">
        <v>117</v>
      </c>
      <c r="C5" s="33" t="s">
        <v>119</v>
      </c>
      <c r="D5" s="25" t="s">
        <v>122</v>
      </c>
      <c r="E5" s="34">
        <v>17.69</v>
      </c>
    </row>
    <row r="6" spans="1:5" ht="31.15" customHeight="1">
      <c r="A6" s="62" t="s">
        <v>132</v>
      </c>
      <c r="B6" s="32" t="s">
        <v>127</v>
      </c>
      <c r="C6" s="33" t="s">
        <v>120</v>
      </c>
      <c r="D6" s="25" t="s">
        <v>123</v>
      </c>
      <c r="E6" s="34">
        <v>2.21</v>
      </c>
    </row>
    <row r="7" spans="1:5" ht="31.15" customHeight="1">
      <c r="A7" s="62" t="s">
        <v>133</v>
      </c>
      <c r="B7" s="32" t="s">
        <v>118</v>
      </c>
      <c r="C7" s="33" t="s">
        <v>119</v>
      </c>
      <c r="D7" s="25" t="s">
        <v>122</v>
      </c>
      <c r="E7" s="34">
        <v>5.79</v>
      </c>
    </row>
    <row r="8" spans="1:5" ht="31.15" customHeight="1">
      <c r="A8" s="62" t="s">
        <v>134</v>
      </c>
      <c r="B8" s="32" t="s">
        <v>124</v>
      </c>
      <c r="C8" s="33" t="s">
        <v>119</v>
      </c>
      <c r="D8" s="54" t="s">
        <v>121</v>
      </c>
      <c r="E8" s="34">
        <v>0.29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6133C-752A-48EA-83EB-AFA458B3D708}">
  <dimension ref="A1:H27"/>
  <sheetViews>
    <sheetView workbookViewId="0" topLeftCell="A1">
      <selection activeCell="H5" sqref="H5"/>
    </sheetView>
  </sheetViews>
  <sheetFormatPr defaultColWidth="9.140625" defaultRowHeight="18" customHeight="1"/>
  <cols>
    <col min="1" max="1" width="9.140625" style="9" customWidth="1"/>
    <col min="2" max="2" width="18.7109375" style="9" customWidth="1"/>
    <col min="3" max="3" width="20.28125" style="9" customWidth="1"/>
    <col min="4" max="4" width="60.421875" style="9" customWidth="1"/>
    <col min="5" max="5" width="23.28125" style="9" customWidth="1"/>
    <col min="6" max="6" width="19.57421875" style="9" customWidth="1"/>
    <col min="7" max="7" width="18.140625" style="9" customWidth="1"/>
    <col min="8" max="8" width="25.140625" style="9" customWidth="1"/>
    <col min="9" max="16384" width="9.140625" style="9" customWidth="1"/>
  </cols>
  <sheetData>
    <row r="1" spans="1:7" s="11" customFormat="1" ht="31.15" customHeight="1">
      <c r="A1" s="80" t="s">
        <v>145</v>
      </c>
      <c r="B1" s="80"/>
      <c r="C1" s="80"/>
      <c r="D1" s="80"/>
      <c r="E1" s="80"/>
      <c r="F1" s="80"/>
      <c r="G1" s="80"/>
    </row>
    <row r="2" spans="1:7" ht="18" customHeight="1">
      <c r="A2" s="85" t="s">
        <v>59</v>
      </c>
      <c r="B2" s="86" t="s">
        <v>1</v>
      </c>
      <c r="C2" s="85" t="s">
        <v>128</v>
      </c>
      <c r="D2" s="85" t="s">
        <v>2</v>
      </c>
      <c r="E2" s="67" t="s">
        <v>60</v>
      </c>
      <c r="F2" s="67" t="s">
        <v>61</v>
      </c>
      <c r="G2" s="86" t="s">
        <v>62</v>
      </c>
    </row>
    <row r="3" spans="1:8" ht="74.45" customHeight="1">
      <c r="A3" s="85"/>
      <c r="B3" s="87"/>
      <c r="C3" s="85"/>
      <c r="D3" s="85"/>
      <c r="E3" s="68" t="s">
        <v>63</v>
      </c>
      <c r="F3" s="68" t="s">
        <v>64</v>
      </c>
      <c r="G3" s="87"/>
      <c r="H3" s="13"/>
    </row>
    <row r="4" spans="1:8" ht="18" customHeight="1">
      <c r="A4" s="14">
        <v>1</v>
      </c>
      <c r="B4" s="14" t="s">
        <v>3</v>
      </c>
      <c r="C4" s="3" t="s">
        <v>3</v>
      </c>
      <c r="D4" s="60" t="s">
        <v>4</v>
      </c>
      <c r="E4" s="15">
        <f>'88.713'!C25</f>
        <v>1.6555320512820515</v>
      </c>
      <c r="F4" s="15">
        <f>'88.713'!C26</f>
        <v>21.38753690206567</v>
      </c>
      <c r="G4" s="16">
        <f>E4+F4</f>
        <v>23.04306895334772</v>
      </c>
      <c r="H4" s="13"/>
    </row>
    <row r="5" spans="1:8" ht="18" customHeight="1">
      <c r="A5" s="14">
        <v>2</v>
      </c>
      <c r="B5" s="14" t="s">
        <v>16</v>
      </c>
      <c r="C5" s="3" t="s">
        <v>16</v>
      </c>
      <c r="D5" s="60" t="s">
        <v>17</v>
      </c>
      <c r="E5" s="15">
        <f>'88.717'!C25</f>
        <v>1.6555320512820515</v>
      </c>
      <c r="F5" s="15">
        <f>'88.717'!C26</f>
        <v>21.38753690206567</v>
      </c>
      <c r="G5" s="16">
        <f aca="true" t="shared" si="0" ref="G5:G24">E5+F5</f>
        <v>23.04306895334772</v>
      </c>
      <c r="H5" s="13"/>
    </row>
    <row r="6" spans="1:8" ht="18" customHeight="1">
      <c r="A6" s="14">
        <v>3</v>
      </c>
      <c r="B6" s="14" t="s">
        <v>5</v>
      </c>
      <c r="C6" s="3" t="s">
        <v>5</v>
      </c>
      <c r="D6" s="61" t="s">
        <v>6</v>
      </c>
      <c r="E6" s="15">
        <f>'88.732'!C25</f>
        <v>1.6555320512820515</v>
      </c>
      <c r="F6" s="15">
        <f>'88.732'!C26</f>
        <v>21.38753690206567</v>
      </c>
      <c r="G6" s="16">
        <f t="shared" si="0"/>
        <v>23.04306895334772</v>
      </c>
      <c r="H6" s="13"/>
    </row>
    <row r="7" spans="1:7" ht="18" customHeight="1">
      <c r="A7" s="14">
        <v>4</v>
      </c>
      <c r="B7" s="14" t="s">
        <v>11</v>
      </c>
      <c r="C7" s="3" t="s">
        <v>11</v>
      </c>
      <c r="D7" s="60" t="s">
        <v>12</v>
      </c>
      <c r="E7" s="15">
        <f>'88.734'!C25</f>
        <v>1.6555320512820515</v>
      </c>
      <c r="F7" s="15">
        <f>'88.734'!C26</f>
        <v>21.38753690206567</v>
      </c>
      <c r="G7" s="16">
        <f t="shared" si="0"/>
        <v>23.04306895334772</v>
      </c>
    </row>
    <row r="8" spans="1:7" ht="18" customHeight="1">
      <c r="A8" s="14">
        <v>5</v>
      </c>
      <c r="B8" s="14" t="s">
        <v>8</v>
      </c>
      <c r="C8" s="3" t="s">
        <v>9</v>
      </c>
      <c r="D8" s="60" t="s">
        <v>10</v>
      </c>
      <c r="E8" s="15">
        <f>'88.739.1'!C25</f>
        <v>1.6555320512820515</v>
      </c>
      <c r="F8" s="15">
        <f>'88.739.1'!C26</f>
        <v>21.38753690206567</v>
      </c>
      <c r="G8" s="16">
        <f t="shared" si="0"/>
        <v>23.04306895334772</v>
      </c>
    </row>
    <row r="9" spans="1:7" ht="18" customHeight="1">
      <c r="A9" s="14">
        <v>6</v>
      </c>
      <c r="B9" s="14" t="s">
        <v>23</v>
      </c>
      <c r="C9" s="3" t="s">
        <v>24</v>
      </c>
      <c r="D9" s="60" t="s">
        <v>25</v>
      </c>
      <c r="E9" s="15">
        <f>'88.741.1'!C26</f>
        <v>1.9455320512820515</v>
      </c>
      <c r="F9" s="15">
        <f>'88.741.1'!C27</f>
        <v>35.645894836776115</v>
      </c>
      <c r="G9" s="16">
        <f t="shared" si="0"/>
        <v>37.591426888058166</v>
      </c>
    </row>
    <row r="10" spans="1:7" ht="18" customHeight="1">
      <c r="A10" s="14">
        <v>7</v>
      </c>
      <c r="B10" s="14" t="s">
        <v>23</v>
      </c>
      <c r="C10" s="3" t="s">
        <v>28</v>
      </c>
      <c r="D10" s="60" t="s">
        <v>29</v>
      </c>
      <c r="E10" s="15">
        <f>'88.741.2'!C26</f>
        <v>1.9455320512820515</v>
      </c>
      <c r="F10" s="15">
        <f>'88.741.2'!C27</f>
        <v>28.516715869420892</v>
      </c>
      <c r="G10" s="16">
        <f t="shared" si="0"/>
        <v>30.462247920702943</v>
      </c>
    </row>
    <row r="11" spans="1:7" ht="18" customHeight="1">
      <c r="A11" s="14">
        <v>8</v>
      </c>
      <c r="B11" s="14" t="s">
        <v>39</v>
      </c>
      <c r="C11" s="3" t="s">
        <v>39</v>
      </c>
      <c r="D11" s="60" t="s">
        <v>40</v>
      </c>
      <c r="E11" s="15">
        <f>'88.751'!C25</f>
        <v>1.6555320512820515</v>
      </c>
      <c r="F11" s="15">
        <f>'88.751'!C26</f>
        <v>42.77507380413134</v>
      </c>
      <c r="G11" s="16">
        <f t="shared" si="0"/>
        <v>44.43060585541339</v>
      </c>
    </row>
    <row r="12" spans="1:7" ht="18" customHeight="1">
      <c r="A12" s="14">
        <v>9</v>
      </c>
      <c r="B12" s="14" t="s">
        <v>26</v>
      </c>
      <c r="C12" s="3" t="s">
        <v>26</v>
      </c>
      <c r="D12" s="61" t="s">
        <v>27</v>
      </c>
      <c r="E12" s="15">
        <f>'88.752'!C26</f>
        <v>1.9455320512820515</v>
      </c>
      <c r="F12" s="15">
        <f>'88.752'!C27</f>
        <v>21.38753690206567</v>
      </c>
      <c r="G12" s="16">
        <f t="shared" si="0"/>
        <v>23.33306895334772</v>
      </c>
    </row>
    <row r="13" spans="1:7" ht="18" customHeight="1">
      <c r="A13" s="14">
        <v>10</v>
      </c>
      <c r="B13" s="14" t="s">
        <v>18</v>
      </c>
      <c r="C13" s="3" t="s">
        <v>18</v>
      </c>
      <c r="D13" s="60" t="s">
        <v>19</v>
      </c>
      <c r="E13" s="15">
        <f>'88.761'!C25</f>
        <v>1.6555320512820515</v>
      </c>
      <c r="F13" s="15">
        <f>'88.761'!C26</f>
        <v>28.516715869420892</v>
      </c>
      <c r="G13" s="16">
        <f t="shared" si="0"/>
        <v>30.172247920702944</v>
      </c>
    </row>
    <row r="14" spans="1:7" ht="18" customHeight="1">
      <c r="A14" s="14">
        <v>11</v>
      </c>
      <c r="B14" s="14" t="s">
        <v>45</v>
      </c>
      <c r="C14" s="3" t="s">
        <v>45</v>
      </c>
      <c r="D14" s="60" t="s">
        <v>46</v>
      </c>
      <c r="E14" s="15">
        <f>'88.764'!C26</f>
        <v>1.9455320512820515</v>
      </c>
      <c r="F14" s="15">
        <f>'88.764'!C27</f>
        <v>28.516715869420892</v>
      </c>
      <c r="G14" s="16">
        <f t="shared" si="0"/>
        <v>30.462247920702943</v>
      </c>
    </row>
    <row r="15" spans="1:7" ht="18" customHeight="1">
      <c r="A15" s="14">
        <v>12</v>
      </c>
      <c r="B15" s="14" t="s">
        <v>20</v>
      </c>
      <c r="C15" s="3" t="s">
        <v>21</v>
      </c>
      <c r="D15" s="60" t="s">
        <v>22</v>
      </c>
      <c r="E15" s="15">
        <f>'88.769.1'!C25</f>
        <v>1.6555320512820515</v>
      </c>
      <c r="F15" s="15">
        <f>'88.769.1'!C26</f>
        <v>28.516715869420892</v>
      </c>
      <c r="G15" s="16">
        <f t="shared" si="0"/>
        <v>30.172247920702944</v>
      </c>
    </row>
    <row r="16" spans="1:7" ht="18" customHeight="1">
      <c r="A16" s="14">
        <v>13</v>
      </c>
      <c r="B16" s="14" t="s">
        <v>33</v>
      </c>
      <c r="C16" s="3" t="s">
        <v>33</v>
      </c>
      <c r="D16" s="60" t="s">
        <v>34</v>
      </c>
      <c r="E16" s="15">
        <f>'88.776'!C25</f>
        <v>1.6555320512820515</v>
      </c>
      <c r="F16" s="15">
        <f>'88.776'!C26</f>
        <v>42.77507380413134</v>
      </c>
      <c r="G16" s="16">
        <f t="shared" si="0"/>
        <v>44.43060585541339</v>
      </c>
    </row>
    <row r="17" spans="1:7" ht="18" customHeight="1">
      <c r="A17" s="14">
        <v>14</v>
      </c>
      <c r="B17" s="14" t="s">
        <v>35</v>
      </c>
      <c r="C17" s="3" t="s">
        <v>35</v>
      </c>
      <c r="D17" s="60" t="s">
        <v>36</v>
      </c>
      <c r="E17" s="15">
        <f>'88.777'!C25</f>
        <v>1.6555320512820515</v>
      </c>
      <c r="F17" s="15">
        <f>'88.777'!C26</f>
        <v>42.77507380413134</v>
      </c>
      <c r="G17" s="16">
        <f t="shared" si="0"/>
        <v>44.43060585541339</v>
      </c>
    </row>
    <row r="18" spans="1:7" ht="18" customHeight="1">
      <c r="A18" s="14">
        <v>15</v>
      </c>
      <c r="B18" s="14" t="s">
        <v>30</v>
      </c>
      <c r="C18" s="3" t="s">
        <v>31</v>
      </c>
      <c r="D18" s="60" t="s">
        <v>32</v>
      </c>
      <c r="E18" s="15">
        <f>'88.779.1'!C25</f>
        <v>1.6555320512820515</v>
      </c>
      <c r="F18" s="15">
        <f>'88.779.1'!C26</f>
        <v>42.77507380413134</v>
      </c>
      <c r="G18" s="16">
        <f t="shared" si="0"/>
        <v>44.43060585541339</v>
      </c>
    </row>
    <row r="19" spans="1:7" ht="18" customHeight="1">
      <c r="A19" s="14">
        <v>16</v>
      </c>
      <c r="B19" s="14" t="s">
        <v>30</v>
      </c>
      <c r="C19" s="3" t="s">
        <v>37</v>
      </c>
      <c r="D19" s="60" t="s">
        <v>38</v>
      </c>
      <c r="E19" s="15">
        <f>'88.779.2'!C25</f>
        <v>1.6555320512820515</v>
      </c>
      <c r="F19" s="15">
        <f>'88.779.2'!C26</f>
        <v>42.77507380413134</v>
      </c>
      <c r="G19" s="16">
        <f t="shared" si="0"/>
        <v>44.43060585541339</v>
      </c>
    </row>
    <row r="20" spans="1:7" ht="35.45" customHeight="1">
      <c r="A20" s="14">
        <v>17</v>
      </c>
      <c r="B20" s="14" t="s">
        <v>30</v>
      </c>
      <c r="C20" s="3" t="s">
        <v>41</v>
      </c>
      <c r="D20" s="60" t="s">
        <v>42</v>
      </c>
      <c r="E20" s="15">
        <f>'88.779.3'!C25</f>
        <v>1.6555320512820515</v>
      </c>
      <c r="F20" s="15">
        <f>'88.779.3'!C26</f>
        <v>42.77507380413134</v>
      </c>
      <c r="G20" s="16">
        <f t="shared" si="0"/>
        <v>44.43060585541339</v>
      </c>
    </row>
    <row r="21" spans="1:7" ht="18" customHeight="1">
      <c r="A21" s="14">
        <v>18</v>
      </c>
      <c r="B21" s="14" t="s">
        <v>47</v>
      </c>
      <c r="C21" s="3" t="s">
        <v>47</v>
      </c>
      <c r="D21" s="60" t="s">
        <v>48</v>
      </c>
      <c r="E21" s="15">
        <f>'88.781'!C25</f>
        <v>1.6555320512820515</v>
      </c>
      <c r="F21" s="15">
        <f>'88.781'!C26</f>
        <v>28.516715869420892</v>
      </c>
      <c r="G21" s="16">
        <f t="shared" si="0"/>
        <v>30.172247920702944</v>
      </c>
    </row>
    <row r="22" spans="1:7" ht="18" customHeight="1">
      <c r="A22" s="14">
        <v>19</v>
      </c>
      <c r="B22" s="14" t="s">
        <v>43</v>
      </c>
      <c r="C22" s="3" t="s">
        <v>43</v>
      </c>
      <c r="D22" s="60" t="s">
        <v>44</v>
      </c>
      <c r="E22" s="15">
        <f>'88.790'!C25</f>
        <v>1.6555320512820515</v>
      </c>
      <c r="F22" s="15">
        <f>'88.790'!C26</f>
        <v>28.516715869420892</v>
      </c>
      <c r="G22" s="16">
        <f t="shared" si="0"/>
        <v>30.172247920702944</v>
      </c>
    </row>
    <row r="23" spans="1:7" ht="18" customHeight="1">
      <c r="A23" s="14">
        <v>20</v>
      </c>
      <c r="B23" s="14" t="s">
        <v>13</v>
      </c>
      <c r="C23" s="3" t="s">
        <v>14</v>
      </c>
      <c r="D23" s="60" t="s">
        <v>15</v>
      </c>
      <c r="E23" s="15">
        <f>'88.791.1'!C25</f>
        <v>1.6555320512820515</v>
      </c>
      <c r="F23" s="15">
        <f>'88.791.1'!C26</f>
        <v>32.794223249834026</v>
      </c>
      <c r="G23" s="16">
        <f t="shared" si="0"/>
        <v>34.44975530111608</v>
      </c>
    </row>
    <row r="24" spans="1:7" ht="18" customHeight="1">
      <c r="A24" s="14">
        <v>21</v>
      </c>
      <c r="B24" s="14" t="s">
        <v>7</v>
      </c>
      <c r="C24" s="3" t="s">
        <v>7</v>
      </c>
      <c r="D24" s="60" t="s">
        <v>125</v>
      </c>
      <c r="E24" s="15">
        <f>'88.799'!C25</f>
        <v>1.6555320512820515</v>
      </c>
      <c r="F24" s="15">
        <f>'88.799'!C26</f>
        <v>21.38753690206567</v>
      </c>
      <c r="G24" s="16">
        <f t="shared" si="0"/>
        <v>23.04306895334772</v>
      </c>
    </row>
    <row r="26" ht="18" customHeight="1">
      <c r="E26" s="17"/>
    </row>
    <row r="27" spans="1:7" ht="57" customHeight="1">
      <c r="A27" s="84" t="s">
        <v>65</v>
      </c>
      <c r="B27" s="84"/>
      <c r="C27" s="84"/>
      <c r="D27" s="84"/>
      <c r="E27" s="18" t="s">
        <v>66</v>
      </c>
      <c r="F27" s="18"/>
      <c r="G27" s="18" t="s">
        <v>67</v>
      </c>
    </row>
  </sheetData>
  <mergeCells count="7">
    <mergeCell ref="A27:D27"/>
    <mergeCell ref="A1:G1"/>
    <mergeCell ref="A2:A3"/>
    <mergeCell ref="C2:C3"/>
    <mergeCell ref="D2:D3"/>
    <mergeCell ref="G2:G3"/>
    <mergeCell ref="B2:B3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94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124ED-2A0D-4099-9D52-475D83F4341E}">
  <dimension ref="A1:L29"/>
  <sheetViews>
    <sheetView tabSelected="1" workbookViewId="0" topLeftCell="B19">
      <selection activeCell="D22" sqref="D22"/>
    </sheetView>
  </sheetViews>
  <sheetFormatPr defaultColWidth="9.140625" defaultRowHeight="15"/>
  <cols>
    <col min="1" max="1" width="9.140625" style="11" customWidth="1"/>
    <col min="2" max="2" width="15.28125" style="11" customWidth="1"/>
    <col min="3" max="3" width="20.28125" style="11" customWidth="1"/>
    <col min="4" max="4" width="60.421875" style="11" customWidth="1"/>
    <col min="5" max="5" width="22.140625" style="11" customWidth="1"/>
    <col min="6" max="6" width="19.57421875" style="11" customWidth="1"/>
    <col min="7" max="7" width="13.7109375" style="11" customWidth="1"/>
    <col min="8" max="8" width="10.7109375" style="11" customWidth="1"/>
    <col min="9" max="9" width="13.57421875" style="11" customWidth="1"/>
    <col min="10" max="10" width="12.57421875" style="11" customWidth="1"/>
    <col min="11" max="11" width="12.7109375" style="11" customWidth="1"/>
    <col min="12" max="16384" width="9.140625" style="11" customWidth="1"/>
  </cols>
  <sheetData>
    <row r="1" spans="1:11" ht="38.45" customHeight="1">
      <c r="A1" s="80" t="s">
        <v>140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0.45" customHeight="1">
      <c r="A2" s="85" t="s">
        <v>59</v>
      </c>
      <c r="B2" s="86" t="s">
        <v>1</v>
      </c>
      <c r="C2" s="85" t="s">
        <v>128</v>
      </c>
      <c r="D2" s="85" t="s">
        <v>2</v>
      </c>
      <c r="E2" s="67" t="s">
        <v>60</v>
      </c>
      <c r="F2" s="67" t="s">
        <v>61</v>
      </c>
      <c r="G2" s="86" t="s">
        <v>62</v>
      </c>
      <c r="H2" s="91" t="s">
        <v>68</v>
      </c>
      <c r="I2" s="85" t="s">
        <v>69</v>
      </c>
      <c r="J2" s="85" t="s">
        <v>70</v>
      </c>
      <c r="K2" s="85" t="s">
        <v>71</v>
      </c>
    </row>
    <row r="3" spans="1:11" ht="75" customHeight="1">
      <c r="A3" s="85"/>
      <c r="B3" s="87"/>
      <c r="C3" s="85"/>
      <c r="D3" s="85"/>
      <c r="E3" s="68" t="s">
        <v>72</v>
      </c>
      <c r="F3" s="68" t="s">
        <v>64</v>
      </c>
      <c r="G3" s="87"/>
      <c r="H3" s="91"/>
      <c r="I3" s="85"/>
      <c r="J3" s="85"/>
      <c r="K3" s="85"/>
    </row>
    <row r="4" spans="1:11" s="20" customFormat="1" ht="15.75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 t="s">
        <v>141</v>
      </c>
      <c r="H4" s="19">
        <v>8</v>
      </c>
      <c r="I4" s="19" t="s">
        <v>142</v>
      </c>
      <c r="J4" s="19">
        <v>10</v>
      </c>
      <c r="K4" s="19" t="s">
        <v>143</v>
      </c>
    </row>
    <row r="5" spans="1:12" ht="18" customHeight="1">
      <c r="A5" s="10">
        <v>1</v>
      </c>
      <c r="B5" s="10" t="s">
        <v>3</v>
      </c>
      <c r="C5" s="43" t="str">
        <f>'Koszty normatywne (przykład)'!C4</f>
        <v>88.713</v>
      </c>
      <c r="D5" s="43" t="str">
        <f>'Koszty normatywne (przykład)'!D4</f>
        <v>USG tarczycy i przytarczyc</v>
      </c>
      <c r="E5" s="22">
        <f>'Koszty normatywne (przykład)'!E4</f>
        <v>1.6555320512820515</v>
      </c>
      <c r="F5" s="22">
        <f>'Koszty normatywne (przykład)'!F4</f>
        <v>21.38753690206567</v>
      </c>
      <c r="G5" s="22">
        <f>E5+F5</f>
        <v>23.04306895334772</v>
      </c>
      <c r="H5" s="21">
        <v>686</v>
      </c>
      <c r="I5" s="22">
        <f>G5*H5</f>
        <v>15807.545301996537</v>
      </c>
      <c r="J5" s="23">
        <f aca="true" t="shared" si="0" ref="J5:J25">$E$29</f>
        <v>1.8199999244591765</v>
      </c>
      <c r="K5" s="22">
        <f>G5*J5</f>
        <v>41.93838375440045</v>
      </c>
      <c r="L5" s="74"/>
    </row>
    <row r="6" spans="1:12" ht="18" customHeight="1">
      <c r="A6" s="10">
        <v>2</v>
      </c>
      <c r="B6" s="10" t="s">
        <v>16</v>
      </c>
      <c r="C6" s="43" t="str">
        <f>'Koszty normatywne (przykład)'!C5</f>
        <v>88.717</v>
      </c>
      <c r="D6" s="43" t="str">
        <f>'Koszty normatywne (przykład)'!D5</f>
        <v>USG ślinianek</v>
      </c>
      <c r="E6" s="22">
        <f>'Koszty normatywne (przykład)'!E5</f>
        <v>1.6555320512820515</v>
      </c>
      <c r="F6" s="22">
        <f>'Koszty normatywne (przykład)'!F5</f>
        <v>21.38753690206567</v>
      </c>
      <c r="G6" s="22">
        <f aca="true" t="shared" si="1" ref="G6:G25">E6+F6</f>
        <v>23.04306895334772</v>
      </c>
      <c r="H6" s="21">
        <v>56</v>
      </c>
      <c r="I6" s="22">
        <f aca="true" t="shared" si="2" ref="I6:I25">G6*H6</f>
        <v>1290.4118613874723</v>
      </c>
      <c r="J6" s="23">
        <f t="shared" si="0"/>
        <v>1.8199999244591765</v>
      </c>
      <c r="K6" s="22">
        <f aca="true" t="shared" si="3" ref="K6:K25">G6*J6</f>
        <v>41.93838375440045</v>
      </c>
      <c r="L6" s="74"/>
    </row>
    <row r="7" spans="1:12" ht="18" customHeight="1">
      <c r="A7" s="10">
        <v>3</v>
      </c>
      <c r="B7" s="10" t="s">
        <v>5</v>
      </c>
      <c r="C7" s="43" t="str">
        <f>'Koszty normatywne (przykład)'!C6</f>
        <v>88.732</v>
      </c>
      <c r="D7" s="43" t="str">
        <f>'Koszty normatywne (przykład)'!D6</f>
        <v>USG piersi</v>
      </c>
      <c r="E7" s="22">
        <f>'Koszty normatywne (przykład)'!E6</f>
        <v>1.6555320512820515</v>
      </c>
      <c r="F7" s="22">
        <f>'Koszty normatywne (przykład)'!F6</f>
        <v>21.38753690206567</v>
      </c>
      <c r="G7" s="22">
        <f t="shared" si="1"/>
        <v>23.04306895334772</v>
      </c>
      <c r="H7" s="21">
        <v>642</v>
      </c>
      <c r="I7" s="22">
        <f t="shared" si="2"/>
        <v>14793.650268049236</v>
      </c>
      <c r="J7" s="23">
        <f t="shared" si="0"/>
        <v>1.8199999244591765</v>
      </c>
      <c r="K7" s="22">
        <f t="shared" si="3"/>
        <v>41.93838375440045</v>
      </c>
      <c r="L7" s="74"/>
    </row>
    <row r="8" spans="1:12" ht="18" customHeight="1">
      <c r="A8" s="10">
        <v>4</v>
      </c>
      <c r="B8" s="10" t="s">
        <v>11</v>
      </c>
      <c r="C8" s="43" t="str">
        <f>'Koszty normatywne (przykład)'!C7</f>
        <v>88.734</v>
      </c>
      <c r="D8" s="43" t="str">
        <f>'Koszty normatywne (przykład)'!D7</f>
        <v>USG jamy opłucnej i worka osierdziowego</v>
      </c>
      <c r="E8" s="22">
        <f>'Koszty normatywne (przykład)'!E7</f>
        <v>1.6555320512820515</v>
      </c>
      <c r="F8" s="22">
        <f>'Koszty normatywne (przykład)'!F7</f>
        <v>21.38753690206567</v>
      </c>
      <c r="G8" s="22">
        <f t="shared" si="1"/>
        <v>23.04306895334772</v>
      </c>
      <c r="H8" s="21">
        <v>25</v>
      </c>
      <c r="I8" s="22">
        <f t="shared" si="2"/>
        <v>576.076723833693</v>
      </c>
      <c r="J8" s="23">
        <f t="shared" si="0"/>
        <v>1.8199999244591765</v>
      </c>
      <c r="K8" s="22">
        <f t="shared" si="3"/>
        <v>41.93838375440045</v>
      </c>
      <c r="L8" s="74"/>
    </row>
    <row r="9" spans="1:12" ht="18" customHeight="1">
      <c r="A9" s="10">
        <v>5</v>
      </c>
      <c r="B9" s="10" t="s">
        <v>8</v>
      </c>
      <c r="C9" s="43" t="str">
        <f>'Koszty normatywne (przykład)'!C8</f>
        <v>88.739.1</v>
      </c>
      <c r="D9" s="43" t="str">
        <f>'Koszty normatywne (przykład)'!D8</f>
        <v>USG dołów pachowych, nad i podobojczykowych</v>
      </c>
      <c r="E9" s="22">
        <f>'Koszty normatywne (przykład)'!E8</f>
        <v>1.6555320512820515</v>
      </c>
      <c r="F9" s="22">
        <f>'Koszty normatywne (przykład)'!F8</f>
        <v>21.38753690206567</v>
      </c>
      <c r="G9" s="22">
        <f t="shared" si="1"/>
        <v>23.04306895334772</v>
      </c>
      <c r="H9" s="21">
        <v>55</v>
      </c>
      <c r="I9" s="22">
        <f t="shared" si="2"/>
        <v>1267.3687924341245</v>
      </c>
      <c r="J9" s="23">
        <f t="shared" si="0"/>
        <v>1.8199999244591765</v>
      </c>
      <c r="K9" s="22">
        <f t="shared" si="3"/>
        <v>41.93838375440045</v>
      </c>
      <c r="L9" s="74"/>
    </row>
    <row r="10" spans="1:12" ht="18" customHeight="1">
      <c r="A10" s="10">
        <v>6</v>
      </c>
      <c r="B10" s="10" t="s">
        <v>23</v>
      </c>
      <c r="C10" s="43" t="str">
        <f>'Koszty normatywne (przykład)'!C9</f>
        <v>88.741.1</v>
      </c>
      <c r="D10" s="43" t="str">
        <f>'Koszty normatywne (przykład)'!D9</f>
        <v>USG transrektalne jelita grubego</v>
      </c>
      <c r="E10" s="22">
        <f>'Koszty normatywne (przykład)'!E9</f>
        <v>1.9455320512820515</v>
      </c>
      <c r="F10" s="22">
        <f>'Koszty normatywne (przykład)'!F9</f>
        <v>35.645894836776115</v>
      </c>
      <c r="G10" s="22">
        <f t="shared" si="1"/>
        <v>37.591426888058166</v>
      </c>
      <c r="H10" s="21">
        <v>5</v>
      </c>
      <c r="I10" s="22">
        <f t="shared" si="2"/>
        <v>187.95713444029082</v>
      </c>
      <c r="J10" s="23">
        <f t="shared" si="0"/>
        <v>1.8199999244591765</v>
      </c>
      <c r="K10" s="22">
        <f t="shared" si="3"/>
        <v>68.41639409657851</v>
      </c>
      <c r="L10" s="74"/>
    </row>
    <row r="11" spans="1:12" ht="18" customHeight="1">
      <c r="A11" s="10">
        <v>7</v>
      </c>
      <c r="B11" s="10" t="s">
        <v>23</v>
      </c>
      <c r="C11" s="43" t="str">
        <f>'Koszty normatywne (przykład)'!C10</f>
        <v>88.741.2</v>
      </c>
      <c r="D11" s="43" t="str">
        <f>'Koszty normatywne (przykład)'!D10</f>
        <v>USG transrektalne narządu rodnego</v>
      </c>
      <c r="E11" s="22">
        <f>'Koszty normatywne (przykład)'!E10</f>
        <v>1.9455320512820515</v>
      </c>
      <c r="F11" s="22">
        <f>'Koszty normatywne (przykład)'!F10</f>
        <v>28.516715869420892</v>
      </c>
      <c r="G11" s="22">
        <f t="shared" si="1"/>
        <v>30.462247920702943</v>
      </c>
      <c r="H11" s="21">
        <v>2</v>
      </c>
      <c r="I11" s="22">
        <f t="shared" si="2"/>
        <v>60.924495841405886</v>
      </c>
      <c r="J11" s="23">
        <f t="shared" si="0"/>
        <v>1.8199999244591765</v>
      </c>
      <c r="K11" s="22">
        <f t="shared" si="3"/>
        <v>55.44128891453606</v>
      </c>
      <c r="L11" s="74"/>
    </row>
    <row r="12" spans="1:12" ht="18" customHeight="1">
      <c r="A12" s="10">
        <v>8</v>
      </c>
      <c r="B12" s="10" t="s">
        <v>39</v>
      </c>
      <c r="C12" s="43" t="str">
        <f>'Koszty normatywne (przykład)'!C11</f>
        <v>88.751</v>
      </c>
      <c r="D12" s="43" t="str">
        <f>'Koszty normatywne (przykład)'!D11</f>
        <v>USG naczyń nerkowych – doppler</v>
      </c>
      <c r="E12" s="22">
        <f>'Koszty normatywne (przykład)'!E11</f>
        <v>1.6555320512820515</v>
      </c>
      <c r="F12" s="22">
        <f>'Koszty normatywne (przykład)'!F11</f>
        <v>42.77507380413134</v>
      </c>
      <c r="G12" s="22">
        <f t="shared" si="1"/>
        <v>44.43060585541339</v>
      </c>
      <c r="H12" s="21">
        <v>2</v>
      </c>
      <c r="I12" s="22">
        <f t="shared" si="2"/>
        <v>88.86121171082678</v>
      </c>
      <c r="J12" s="23">
        <f t="shared" si="0"/>
        <v>1.8199999244591765</v>
      </c>
      <c r="K12" s="22">
        <f t="shared" si="3"/>
        <v>80.86369930052781</v>
      </c>
      <c r="L12" s="74"/>
    </row>
    <row r="13" spans="1:12" ht="18" customHeight="1">
      <c r="A13" s="10">
        <v>9</v>
      </c>
      <c r="B13" s="10" t="s">
        <v>26</v>
      </c>
      <c r="C13" s="43" t="str">
        <f>'Koszty normatywne (przykład)'!C12</f>
        <v>88.752</v>
      </c>
      <c r="D13" s="43" t="str">
        <f>'Koszty normatywne (przykład)'!D12</f>
        <v>USG nerek, moczowodów, pęcherza moczowego</v>
      </c>
      <c r="E13" s="22">
        <f>'Koszty normatywne (przykład)'!E12</f>
        <v>1.9455320512820515</v>
      </c>
      <c r="F13" s="22">
        <f>'Koszty normatywne (przykład)'!F12</f>
        <v>21.38753690206567</v>
      </c>
      <c r="G13" s="22">
        <f t="shared" si="1"/>
        <v>23.33306895334772</v>
      </c>
      <c r="H13" s="21">
        <v>46</v>
      </c>
      <c r="I13" s="22">
        <f t="shared" si="2"/>
        <v>1073.321171853995</v>
      </c>
      <c r="J13" s="23">
        <f t="shared" si="0"/>
        <v>1.8199999244591765</v>
      </c>
      <c r="K13" s="22">
        <f t="shared" si="3"/>
        <v>42.466183732493604</v>
      </c>
      <c r="L13" s="74"/>
    </row>
    <row r="14" spans="1:12" ht="18" customHeight="1">
      <c r="A14" s="10">
        <v>10</v>
      </c>
      <c r="B14" s="10" t="s">
        <v>18</v>
      </c>
      <c r="C14" s="43" t="str">
        <f>'Koszty normatywne (przykład)'!C13</f>
        <v>88.761</v>
      </c>
      <c r="D14" s="43" t="str">
        <f>'Koszty normatywne (przykład)'!D13</f>
        <v>USG brzucha i przestrzeni zaotrzewnowej</v>
      </c>
      <c r="E14" s="22">
        <f>'Koszty normatywne (przykład)'!E13</f>
        <v>1.6555320512820515</v>
      </c>
      <c r="F14" s="22">
        <f>'Koszty normatywne (przykład)'!F13</f>
        <v>28.516715869420892</v>
      </c>
      <c r="G14" s="22">
        <f t="shared" si="1"/>
        <v>30.172247920702944</v>
      </c>
      <c r="H14" s="21">
        <v>1122</v>
      </c>
      <c r="I14" s="22">
        <f t="shared" si="2"/>
        <v>33853.262167028704</v>
      </c>
      <c r="J14" s="23">
        <f t="shared" si="0"/>
        <v>1.8199999244591765</v>
      </c>
      <c r="K14" s="22">
        <f t="shared" si="3"/>
        <v>54.9134889364429</v>
      </c>
      <c r="L14" s="74"/>
    </row>
    <row r="15" spans="1:12" ht="18" customHeight="1">
      <c r="A15" s="10">
        <v>11</v>
      </c>
      <c r="B15" s="10" t="s">
        <v>45</v>
      </c>
      <c r="C15" s="43" t="str">
        <f>'Koszty normatywne (przykład)'!C14</f>
        <v>88.764</v>
      </c>
      <c r="D15" s="43" t="str">
        <f>'Koszty normatywne (przykład)'!D14</f>
        <v>USG transwaginalne narządu rodnego</v>
      </c>
      <c r="E15" s="22">
        <f>'Koszty normatywne (przykład)'!E14</f>
        <v>1.9455320512820515</v>
      </c>
      <c r="F15" s="22">
        <f>'Koszty normatywne (przykład)'!F14</f>
        <v>28.516715869420892</v>
      </c>
      <c r="G15" s="22">
        <f t="shared" si="1"/>
        <v>30.462247920702943</v>
      </c>
      <c r="H15" s="21">
        <v>203</v>
      </c>
      <c r="I15" s="22">
        <f t="shared" si="2"/>
        <v>6183.836327902697</v>
      </c>
      <c r="J15" s="23">
        <f t="shared" si="0"/>
        <v>1.8199999244591765</v>
      </c>
      <c r="K15" s="22">
        <f t="shared" si="3"/>
        <v>55.44128891453606</v>
      </c>
      <c r="L15" s="74"/>
    </row>
    <row r="16" spans="1:12" ht="18" customHeight="1">
      <c r="A16" s="10">
        <v>12</v>
      </c>
      <c r="B16" s="10" t="s">
        <v>20</v>
      </c>
      <c r="C16" s="43" t="str">
        <f>'Koszty normatywne (przykład)'!C15</f>
        <v>88.769.1</v>
      </c>
      <c r="D16" s="43" t="str">
        <f>'Koszty normatywne (przykład)'!D15</f>
        <v>USG miednicy mniejszej</v>
      </c>
      <c r="E16" s="22">
        <f>'Koszty normatywne (przykład)'!E15</f>
        <v>1.6555320512820515</v>
      </c>
      <c r="F16" s="22">
        <f>'Koszty normatywne (przykład)'!F15</f>
        <v>28.516715869420892</v>
      </c>
      <c r="G16" s="22">
        <f t="shared" si="1"/>
        <v>30.172247920702944</v>
      </c>
      <c r="H16" s="21">
        <v>74</v>
      </c>
      <c r="I16" s="22">
        <f t="shared" si="2"/>
        <v>2232.7463461320176</v>
      </c>
      <c r="J16" s="23">
        <f t="shared" si="0"/>
        <v>1.8199999244591765</v>
      </c>
      <c r="K16" s="22">
        <f t="shared" si="3"/>
        <v>54.9134889364429</v>
      </c>
      <c r="L16" s="74"/>
    </row>
    <row r="17" spans="1:12" ht="18" customHeight="1">
      <c r="A17" s="10">
        <v>13</v>
      </c>
      <c r="B17" s="10" t="s">
        <v>33</v>
      </c>
      <c r="C17" s="43" t="str">
        <f>'Koszty normatywne (przykład)'!C16</f>
        <v>88.776</v>
      </c>
      <c r="D17" s="43" t="str">
        <f>'Koszty normatywne (przykład)'!D16</f>
        <v>USG naczyń kończyn górnych - doppler</v>
      </c>
      <c r="E17" s="22">
        <f>'Koszty normatywne (przykład)'!E16</f>
        <v>1.6555320512820515</v>
      </c>
      <c r="F17" s="22">
        <f>'Koszty normatywne (przykład)'!F16</f>
        <v>42.77507380413134</v>
      </c>
      <c r="G17" s="22">
        <f t="shared" si="1"/>
        <v>44.43060585541339</v>
      </c>
      <c r="H17" s="21">
        <v>5</v>
      </c>
      <c r="I17" s="22">
        <f t="shared" si="2"/>
        <v>222.15302927706693</v>
      </c>
      <c r="J17" s="23">
        <f t="shared" si="0"/>
        <v>1.8199999244591765</v>
      </c>
      <c r="K17" s="22">
        <f t="shared" si="3"/>
        <v>80.86369930052781</v>
      </c>
      <c r="L17" s="74"/>
    </row>
    <row r="18" spans="1:12" ht="18" customHeight="1">
      <c r="A18" s="10">
        <v>14</v>
      </c>
      <c r="B18" s="10" t="s">
        <v>35</v>
      </c>
      <c r="C18" s="43" t="str">
        <f>'Koszty normatywne (przykład)'!C17</f>
        <v>88.777</v>
      </c>
      <c r="D18" s="43" t="str">
        <f>'Koszty normatywne (przykład)'!D17</f>
        <v>USG naczyń kończyn dolnych - doppler</v>
      </c>
      <c r="E18" s="22">
        <f>'Koszty normatywne (przykład)'!E17</f>
        <v>1.6555320512820515</v>
      </c>
      <c r="F18" s="22">
        <f>'Koszty normatywne (przykład)'!F17</f>
        <v>42.77507380413134</v>
      </c>
      <c r="G18" s="22">
        <f t="shared" si="1"/>
        <v>44.43060585541339</v>
      </c>
      <c r="H18" s="21">
        <v>5</v>
      </c>
      <c r="I18" s="22">
        <f t="shared" si="2"/>
        <v>222.15302927706693</v>
      </c>
      <c r="J18" s="23">
        <f t="shared" si="0"/>
        <v>1.8199999244591765</v>
      </c>
      <c r="K18" s="22">
        <f t="shared" si="3"/>
        <v>80.86369930052781</v>
      </c>
      <c r="L18" s="74"/>
    </row>
    <row r="19" spans="1:12" ht="18" customHeight="1">
      <c r="A19" s="10">
        <v>15</v>
      </c>
      <c r="B19" s="10" t="s">
        <v>30</v>
      </c>
      <c r="C19" s="43" t="str">
        <f>'Koszty normatywne (przykład)'!C18</f>
        <v>88.779.1</v>
      </c>
      <c r="D19" s="43" t="str">
        <f>'Koszty normatywne (przykład)'!D18</f>
        <v xml:space="preserve">USG tętnic szyi: tętnice szyjne i kręgowe - doppler  </v>
      </c>
      <c r="E19" s="22">
        <f>'Koszty normatywne (przykład)'!E18</f>
        <v>1.6555320512820515</v>
      </c>
      <c r="F19" s="22">
        <f>'Koszty normatywne (przykład)'!F18</f>
        <v>42.77507380413134</v>
      </c>
      <c r="G19" s="22">
        <f t="shared" si="1"/>
        <v>44.43060585541339</v>
      </c>
      <c r="H19" s="21">
        <v>20</v>
      </c>
      <c r="I19" s="22">
        <f t="shared" si="2"/>
        <v>888.6121171082677</v>
      </c>
      <c r="J19" s="23">
        <f t="shared" si="0"/>
        <v>1.8199999244591765</v>
      </c>
      <c r="K19" s="22">
        <f t="shared" si="3"/>
        <v>80.86369930052781</v>
      </c>
      <c r="L19" s="74"/>
    </row>
    <row r="20" spans="1:12" ht="18" customHeight="1">
      <c r="A20" s="10">
        <v>16</v>
      </c>
      <c r="B20" s="10" t="s">
        <v>30</v>
      </c>
      <c r="C20" s="43" t="str">
        <f>'Koszty normatywne (przykład)'!C19</f>
        <v>88.779.2</v>
      </c>
      <c r="D20" s="43" t="str">
        <f>'Koszty normatywne (przykład)'!D19</f>
        <v>USG tętnic: aorta brzuszna, t. biodrowe - doppler</v>
      </c>
      <c r="E20" s="22">
        <f>'Koszty normatywne (przykład)'!E19</f>
        <v>1.6555320512820515</v>
      </c>
      <c r="F20" s="22">
        <f>'Koszty normatywne (przykład)'!F19</f>
        <v>42.77507380413134</v>
      </c>
      <c r="G20" s="22">
        <f t="shared" si="1"/>
        <v>44.43060585541339</v>
      </c>
      <c r="H20" s="21">
        <v>8</v>
      </c>
      <c r="I20" s="22">
        <f t="shared" si="2"/>
        <v>355.4448468433071</v>
      </c>
      <c r="J20" s="23">
        <f t="shared" si="0"/>
        <v>1.8199999244591765</v>
      </c>
      <c r="K20" s="22">
        <f t="shared" si="3"/>
        <v>80.86369930052781</v>
      </c>
      <c r="L20" s="74"/>
    </row>
    <row r="21" spans="1:12" ht="32.45" customHeight="1">
      <c r="A21" s="10">
        <v>17</v>
      </c>
      <c r="B21" s="10" t="s">
        <v>30</v>
      </c>
      <c r="C21" s="43" t="str">
        <f>'Koszty normatywne (przykład)'!C20</f>
        <v>88.779.3</v>
      </c>
      <c r="D21" s="43" t="str">
        <f>'Koszty normatywne (przykład)'!D20</f>
        <v>USG drożności żył głębokich kończyn, żyły biodrowe, ramienno- głowowe, próżnej dolnej i górnej - doppler</v>
      </c>
      <c r="E21" s="22">
        <f>'Koszty normatywne (przykład)'!E20</f>
        <v>1.6555320512820515</v>
      </c>
      <c r="F21" s="22">
        <f>'Koszty normatywne (przykład)'!F20</f>
        <v>42.77507380413134</v>
      </c>
      <c r="G21" s="22">
        <f t="shared" si="1"/>
        <v>44.43060585541339</v>
      </c>
      <c r="H21" s="21">
        <v>36</v>
      </c>
      <c r="I21" s="22">
        <f t="shared" si="2"/>
        <v>1599.501810794882</v>
      </c>
      <c r="J21" s="23">
        <f t="shared" si="0"/>
        <v>1.8199999244591765</v>
      </c>
      <c r="K21" s="22">
        <f t="shared" si="3"/>
        <v>80.86369930052781</v>
      </c>
      <c r="L21" s="74"/>
    </row>
    <row r="22" spans="1:12" ht="18" customHeight="1">
      <c r="A22" s="10">
        <v>18</v>
      </c>
      <c r="B22" s="10" t="s">
        <v>47</v>
      </c>
      <c r="C22" s="43" t="str">
        <f>'Koszty normatywne (przykład)'!C21</f>
        <v>88.781</v>
      </c>
      <c r="D22" s="43" t="str">
        <f>'Koszty normatywne (przykład)'!D21</f>
        <v>USG płodu</v>
      </c>
      <c r="E22" s="22">
        <f>'Koszty normatywne (przykład)'!E21</f>
        <v>1.6555320512820515</v>
      </c>
      <c r="F22" s="22">
        <f>'Koszty normatywne (przykład)'!F21</f>
        <v>28.516715869420892</v>
      </c>
      <c r="G22" s="22">
        <f t="shared" si="1"/>
        <v>30.172247920702944</v>
      </c>
      <c r="H22" s="21">
        <v>142</v>
      </c>
      <c r="I22" s="22">
        <f t="shared" si="2"/>
        <v>4284.459204739818</v>
      </c>
      <c r="J22" s="23">
        <f t="shared" si="0"/>
        <v>1.8199999244591765</v>
      </c>
      <c r="K22" s="22">
        <f t="shared" si="3"/>
        <v>54.9134889364429</v>
      </c>
      <c r="L22" s="74"/>
    </row>
    <row r="23" spans="1:12" ht="18" customHeight="1">
      <c r="A23" s="10">
        <v>19</v>
      </c>
      <c r="B23" s="10" t="s">
        <v>43</v>
      </c>
      <c r="C23" s="43" t="str">
        <f>'Koszty normatywne (przykład)'!C22</f>
        <v>88.790</v>
      </c>
      <c r="D23" s="43" t="str">
        <f>'Koszty normatywne (przykład)'!D22</f>
        <v>USG węzłów chłonnych</v>
      </c>
      <c r="E23" s="22">
        <f>'Koszty normatywne (przykład)'!E22</f>
        <v>1.6555320512820515</v>
      </c>
      <c r="F23" s="22">
        <f>'Koszty normatywne (przykład)'!F22</f>
        <v>28.516715869420892</v>
      </c>
      <c r="G23" s="22">
        <f t="shared" si="1"/>
        <v>30.172247920702944</v>
      </c>
      <c r="H23" s="21">
        <v>465</v>
      </c>
      <c r="I23" s="22">
        <f t="shared" si="2"/>
        <v>14030.09528312687</v>
      </c>
      <c r="J23" s="23">
        <f t="shared" si="0"/>
        <v>1.8199999244591765</v>
      </c>
      <c r="K23" s="22">
        <f t="shared" si="3"/>
        <v>54.9134889364429</v>
      </c>
      <c r="L23" s="74"/>
    </row>
    <row r="24" spans="1:12" ht="18" customHeight="1">
      <c r="A24" s="10">
        <v>20</v>
      </c>
      <c r="B24" s="10" t="s">
        <v>13</v>
      </c>
      <c r="C24" s="43" t="str">
        <f>'Koszty normatywne (przykład)'!C23</f>
        <v>88.791.1</v>
      </c>
      <c r="D24" s="43" t="str">
        <f>'Koszty normatywne (przykład)'!D23</f>
        <v>USG ścięgien i stawów</v>
      </c>
      <c r="E24" s="22">
        <f>'Koszty normatywne (przykład)'!E23</f>
        <v>1.6555320512820515</v>
      </c>
      <c r="F24" s="22">
        <f>'Koszty normatywne (przykład)'!F23</f>
        <v>32.794223249834026</v>
      </c>
      <c r="G24" s="22">
        <f t="shared" si="1"/>
        <v>34.44975530111608</v>
      </c>
      <c r="H24" s="21">
        <v>12</v>
      </c>
      <c r="I24" s="22">
        <f t="shared" si="2"/>
        <v>413.3970636133929</v>
      </c>
      <c r="J24" s="23">
        <f t="shared" si="0"/>
        <v>1.8199999244591765</v>
      </c>
      <c r="K24" s="22">
        <f t="shared" si="3"/>
        <v>62.69855204566837</v>
      </c>
      <c r="L24" s="74"/>
    </row>
    <row r="25" spans="1:12" ht="18" customHeight="1">
      <c r="A25" s="10">
        <v>21</v>
      </c>
      <c r="B25" s="10" t="s">
        <v>7</v>
      </c>
      <c r="C25" s="43" t="str">
        <f>'Koszty normatywne (przykład)'!C24</f>
        <v>88.799</v>
      </c>
      <c r="D25" s="43" t="str">
        <f>'Koszty normatywne (przykład)'!D24</f>
        <v>USG moszny, w tym jąder i najądrzy</v>
      </c>
      <c r="E25" s="22">
        <f>'Koszty normatywne (przykład)'!E24</f>
        <v>1.6555320512820515</v>
      </c>
      <c r="F25" s="22">
        <f>'Koszty normatywne (przykład)'!F24</f>
        <v>21.38753690206567</v>
      </c>
      <c r="G25" s="22">
        <f t="shared" si="1"/>
        <v>23.04306895334772</v>
      </c>
      <c r="H25" s="21">
        <v>24</v>
      </c>
      <c r="I25" s="22">
        <f t="shared" si="2"/>
        <v>553.0336548803452</v>
      </c>
      <c r="J25" s="23">
        <f t="shared" si="0"/>
        <v>1.8199999244591765</v>
      </c>
      <c r="K25" s="22">
        <f t="shared" si="3"/>
        <v>41.93838375440045</v>
      </c>
      <c r="L25" s="74"/>
    </row>
    <row r="26" spans="1:9" ht="18" customHeight="1">
      <c r="A26" s="88" t="s">
        <v>73</v>
      </c>
      <c r="B26" s="89"/>
      <c r="C26" s="89"/>
      <c r="D26" s="89"/>
      <c r="E26" s="89"/>
      <c r="F26" s="89"/>
      <c r="G26" s="89"/>
      <c r="H26" s="90"/>
      <c r="I26" s="75">
        <f>SUM(I5:I25)</f>
        <v>99984.811842272</v>
      </c>
    </row>
    <row r="27" spans="4:5" ht="18" customHeight="1">
      <c r="D27" s="76" t="s">
        <v>115</v>
      </c>
      <c r="E27" s="77">
        <v>181972.35</v>
      </c>
    </row>
    <row r="28" spans="4:6" ht="18" customHeight="1">
      <c r="D28" s="76" t="s">
        <v>73</v>
      </c>
      <c r="E28" s="75">
        <f>I26</f>
        <v>99984.811842272</v>
      </c>
      <c r="F28" s="78"/>
    </row>
    <row r="29" spans="4:5" ht="18" customHeight="1">
      <c r="D29" s="76" t="s">
        <v>70</v>
      </c>
      <c r="E29" s="75">
        <f>E27/E28</f>
        <v>1.8199999244591765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11">
    <mergeCell ref="A26:H26"/>
    <mergeCell ref="A1:K1"/>
    <mergeCell ref="A2:A3"/>
    <mergeCell ref="C2:C3"/>
    <mergeCell ref="D2:D3"/>
    <mergeCell ref="G2:G3"/>
    <mergeCell ref="H2:H3"/>
    <mergeCell ref="I2:I3"/>
    <mergeCell ref="J2:J3"/>
    <mergeCell ref="K2:K3"/>
    <mergeCell ref="B2:B3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94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A805-BC4F-4510-87BC-87F6535BF055}">
  <dimension ref="A1:K27"/>
  <sheetViews>
    <sheetView workbookViewId="0" topLeftCell="A1">
      <selection activeCell="J9" sqref="J9"/>
    </sheetView>
  </sheetViews>
  <sheetFormatPr defaultColWidth="9.140625" defaultRowHeight="15"/>
  <cols>
    <col min="1" max="1" width="24.7109375" style="12" customWidth="1"/>
    <col min="2" max="2" width="52.7109375" style="12" customWidth="1"/>
    <col min="3" max="3" width="20.8515625" style="12" customWidth="1"/>
    <col min="4" max="4" width="12.8515625" style="12" customWidth="1"/>
    <col min="5" max="5" width="12.140625" style="12" customWidth="1"/>
    <col min="6" max="6" width="12.421875" style="12" customWidth="1"/>
    <col min="7" max="7" width="14.8515625" style="12" customWidth="1"/>
    <col min="8" max="8" width="15.421875" style="12" customWidth="1"/>
    <col min="9" max="9" width="11.421875" style="9" bestFit="1" customWidth="1"/>
    <col min="10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(przykład)'!D3</f>
        <v>USG tarczycy i przytarczyc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(przykład)'!C3</f>
        <v>88.713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9.15" customHeight="1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31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7.6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40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15</v>
      </c>
      <c r="F21" s="52">
        <f>C17</f>
        <v>1.4258357934710446</v>
      </c>
      <c r="G21" s="28">
        <f>(E21/C21)*F21</f>
        <v>21.38753690206567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21.38753690206567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21.38753690206567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23.04306895334772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5:B25"/>
    <mergeCell ref="A26:B26"/>
    <mergeCell ref="A27:B27"/>
    <mergeCell ref="A4:C4"/>
    <mergeCell ref="B1:C1"/>
    <mergeCell ref="A13:G13"/>
    <mergeCell ref="A22:F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E8A4A-295D-4779-804F-42556A2D6845}">
  <dimension ref="A1:K27"/>
  <sheetViews>
    <sheetView workbookViewId="0" topLeftCell="A13">
      <selection activeCell="A17" sqref="A17"/>
    </sheetView>
  </sheetViews>
  <sheetFormatPr defaultColWidth="9.140625" defaultRowHeight="15"/>
  <cols>
    <col min="1" max="1" width="24.7109375" style="12" customWidth="1"/>
    <col min="2" max="2" width="54.28125" style="12" customWidth="1"/>
    <col min="3" max="3" width="21.00390625" style="12" customWidth="1"/>
    <col min="4" max="4" width="12.7109375" style="12" customWidth="1"/>
    <col min="5" max="5" width="12.28125" style="12" customWidth="1"/>
    <col min="6" max="6" width="11.8515625" style="12" customWidth="1"/>
    <col min="7" max="7" width="15.00390625" style="12" customWidth="1"/>
    <col min="8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(przykład)'!D4</f>
        <v>USG ślinianek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(przykład)'!C4</f>
        <v>88.717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32.4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9.4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15</v>
      </c>
      <c r="F21" s="52">
        <f>C17</f>
        <v>1.4258357934710446</v>
      </c>
      <c r="G21" s="28">
        <f>(E21/C21)*F21</f>
        <v>21.38753690206567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21.38753690206567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21.38753690206567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23.04306895334772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88B54-42C2-4D5B-8C80-F80E603E5FE1}">
  <dimension ref="A1:K27"/>
  <sheetViews>
    <sheetView workbookViewId="0" topLeftCell="A10">
      <selection activeCell="F17" sqref="F17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(przykład)'!D5</f>
        <v>USG piersi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(przykład)'!C5</f>
        <v>88.732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15</v>
      </c>
      <c r="F21" s="52">
        <f>C17</f>
        <v>1.4258357934710446</v>
      </c>
      <c r="G21" s="28">
        <f>(E21/C21)*F21</f>
        <v>21.38753690206567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21.38753690206567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21.38753690206567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23.04306895334772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89018-E1FD-4E8B-8741-64E1C8EEB38E}">
  <dimension ref="A1:K27"/>
  <sheetViews>
    <sheetView workbookViewId="0" topLeftCell="A7">
      <selection activeCell="H14" sqref="H14"/>
    </sheetView>
  </sheetViews>
  <sheetFormatPr defaultColWidth="9.140625" defaultRowHeight="15"/>
  <cols>
    <col min="1" max="1" width="24.7109375" style="12" customWidth="1"/>
    <col min="2" max="2" width="53.140625" style="12" customWidth="1"/>
    <col min="3" max="3" width="21.8515625" style="12" customWidth="1"/>
    <col min="4" max="4" width="12.28125" style="12" customWidth="1"/>
    <col min="5" max="5" width="11.7109375" style="12" customWidth="1"/>
    <col min="6" max="6" width="10.421875" style="12" customWidth="1"/>
    <col min="7" max="8" width="15.421875" style="12" customWidth="1"/>
    <col min="9" max="254" width="9.140625" style="9" customWidth="1"/>
    <col min="255" max="255" width="18.140625" style="9" customWidth="1"/>
    <col min="256" max="256" width="15.8515625" style="9" customWidth="1"/>
    <col min="257" max="257" width="48.8515625" style="9" customWidth="1"/>
    <col min="258" max="258" width="11.7109375" style="9" customWidth="1"/>
    <col min="259" max="259" width="9.57421875" style="9" customWidth="1"/>
    <col min="260" max="260" width="10.421875" style="9" customWidth="1"/>
    <col min="261" max="261" width="11.57421875" style="9" customWidth="1"/>
    <col min="262" max="262" width="15.421875" style="9" customWidth="1"/>
    <col min="263" max="510" width="9.140625" style="9" customWidth="1"/>
    <col min="511" max="511" width="18.140625" style="9" customWidth="1"/>
    <col min="512" max="512" width="15.8515625" style="9" customWidth="1"/>
    <col min="513" max="513" width="48.8515625" style="9" customWidth="1"/>
    <col min="514" max="514" width="11.7109375" style="9" customWidth="1"/>
    <col min="515" max="515" width="9.57421875" style="9" customWidth="1"/>
    <col min="516" max="516" width="10.421875" style="9" customWidth="1"/>
    <col min="517" max="517" width="11.57421875" style="9" customWidth="1"/>
    <col min="518" max="518" width="15.421875" style="9" customWidth="1"/>
    <col min="519" max="766" width="9.140625" style="9" customWidth="1"/>
    <col min="767" max="767" width="18.140625" style="9" customWidth="1"/>
    <col min="768" max="768" width="15.8515625" style="9" customWidth="1"/>
    <col min="769" max="769" width="48.8515625" style="9" customWidth="1"/>
    <col min="770" max="770" width="11.7109375" style="9" customWidth="1"/>
    <col min="771" max="771" width="9.57421875" style="9" customWidth="1"/>
    <col min="772" max="772" width="10.421875" style="9" customWidth="1"/>
    <col min="773" max="773" width="11.57421875" style="9" customWidth="1"/>
    <col min="774" max="774" width="15.421875" style="9" customWidth="1"/>
    <col min="775" max="1022" width="9.140625" style="9" customWidth="1"/>
    <col min="1023" max="1023" width="18.140625" style="9" customWidth="1"/>
    <col min="1024" max="1024" width="15.8515625" style="9" customWidth="1"/>
    <col min="1025" max="1025" width="48.8515625" style="9" customWidth="1"/>
    <col min="1026" max="1026" width="11.7109375" style="9" customWidth="1"/>
    <col min="1027" max="1027" width="9.57421875" style="9" customWidth="1"/>
    <col min="1028" max="1028" width="10.421875" style="9" customWidth="1"/>
    <col min="1029" max="1029" width="11.57421875" style="9" customWidth="1"/>
    <col min="1030" max="1030" width="15.421875" style="9" customWidth="1"/>
    <col min="1031" max="1278" width="9.140625" style="9" customWidth="1"/>
    <col min="1279" max="1279" width="18.140625" style="9" customWidth="1"/>
    <col min="1280" max="1280" width="15.8515625" style="9" customWidth="1"/>
    <col min="1281" max="1281" width="48.8515625" style="9" customWidth="1"/>
    <col min="1282" max="1282" width="11.7109375" style="9" customWidth="1"/>
    <col min="1283" max="1283" width="9.57421875" style="9" customWidth="1"/>
    <col min="1284" max="1284" width="10.421875" style="9" customWidth="1"/>
    <col min="1285" max="1285" width="11.57421875" style="9" customWidth="1"/>
    <col min="1286" max="1286" width="15.421875" style="9" customWidth="1"/>
    <col min="1287" max="1534" width="9.140625" style="9" customWidth="1"/>
    <col min="1535" max="1535" width="18.140625" style="9" customWidth="1"/>
    <col min="1536" max="1536" width="15.8515625" style="9" customWidth="1"/>
    <col min="1537" max="1537" width="48.8515625" style="9" customWidth="1"/>
    <col min="1538" max="1538" width="11.7109375" style="9" customWidth="1"/>
    <col min="1539" max="1539" width="9.57421875" style="9" customWidth="1"/>
    <col min="1540" max="1540" width="10.421875" style="9" customWidth="1"/>
    <col min="1541" max="1541" width="11.57421875" style="9" customWidth="1"/>
    <col min="1542" max="1542" width="15.421875" style="9" customWidth="1"/>
    <col min="1543" max="1790" width="9.140625" style="9" customWidth="1"/>
    <col min="1791" max="1791" width="18.140625" style="9" customWidth="1"/>
    <col min="1792" max="1792" width="15.8515625" style="9" customWidth="1"/>
    <col min="1793" max="1793" width="48.8515625" style="9" customWidth="1"/>
    <col min="1794" max="1794" width="11.7109375" style="9" customWidth="1"/>
    <col min="1795" max="1795" width="9.57421875" style="9" customWidth="1"/>
    <col min="1796" max="1796" width="10.421875" style="9" customWidth="1"/>
    <col min="1797" max="1797" width="11.57421875" style="9" customWidth="1"/>
    <col min="1798" max="1798" width="15.421875" style="9" customWidth="1"/>
    <col min="1799" max="2046" width="9.140625" style="9" customWidth="1"/>
    <col min="2047" max="2047" width="18.140625" style="9" customWidth="1"/>
    <col min="2048" max="2048" width="15.8515625" style="9" customWidth="1"/>
    <col min="2049" max="2049" width="48.8515625" style="9" customWidth="1"/>
    <col min="2050" max="2050" width="11.7109375" style="9" customWidth="1"/>
    <col min="2051" max="2051" width="9.57421875" style="9" customWidth="1"/>
    <col min="2052" max="2052" width="10.421875" style="9" customWidth="1"/>
    <col min="2053" max="2053" width="11.57421875" style="9" customWidth="1"/>
    <col min="2054" max="2054" width="15.421875" style="9" customWidth="1"/>
    <col min="2055" max="2302" width="9.140625" style="9" customWidth="1"/>
    <col min="2303" max="2303" width="18.140625" style="9" customWidth="1"/>
    <col min="2304" max="2304" width="15.8515625" style="9" customWidth="1"/>
    <col min="2305" max="2305" width="48.8515625" style="9" customWidth="1"/>
    <col min="2306" max="2306" width="11.7109375" style="9" customWidth="1"/>
    <col min="2307" max="2307" width="9.57421875" style="9" customWidth="1"/>
    <col min="2308" max="2308" width="10.421875" style="9" customWidth="1"/>
    <col min="2309" max="2309" width="11.57421875" style="9" customWidth="1"/>
    <col min="2310" max="2310" width="15.421875" style="9" customWidth="1"/>
    <col min="2311" max="2558" width="9.140625" style="9" customWidth="1"/>
    <col min="2559" max="2559" width="18.140625" style="9" customWidth="1"/>
    <col min="2560" max="2560" width="15.8515625" style="9" customWidth="1"/>
    <col min="2561" max="2561" width="48.8515625" style="9" customWidth="1"/>
    <col min="2562" max="2562" width="11.7109375" style="9" customWidth="1"/>
    <col min="2563" max="2563" width="9.57421875" style="9" customWidth="1"/>
    <col min="2564" max="2564" width="10.421875" style="9" customWidth="1"/>
    <col min="2565" max="2565" width="11.57421875" style="9" customWidth="1"/>
    <col min="2566" max="2566" width="15.421875" style="9" customWidth="1"/>
    <col min="2567" max="2814" width="9.140625" style="9" customWidth="1"/>
    <col min="2815" max="2815" width="18.140625" style="9" customWidth="1"/>
    <col min="2816" max="2816" width="15.8515625" style="9" customWidth="1"/>
    <col min="2817" max="2817" width="48.8515625" style="9" customWidth="1"/>
    <col min="2818" max="2818" width="11.7109375" style="9" customWidth="1"/>
    <col min="2819" max="2819" width="9.57421875" style="9" customWidth="1"/>
    <col min="2820" max="2820" width="10.421875" style="9" customWidth="1"/>
    <col min="2821" max="2821" width="11.57421875" style="9" customWidth="1"/>
    <col min="2822" max="2822" width="15.421875" style="9" customWidth="1"/>
    <col min="2823" max="3070" width="9.140625" style="9" customWidth="1"/>
    <col min="3071" max="3071" width="18.140625" style="9" customWidth="1"/>
    <col min="3072" max="3072" width="15.8515625" style="9" customWidth="1"/>
    <col min="3073" max="3073" width="48.8515625" style="9" customWidth="1"/>
    <col min="3074" max="3074" width="11.7109375" style="9" customWidth="1"/>
    <col min="3075" max="3075" width="9.57421875" style="9" customWidth="1"/>
    <col min="3076" max="3076" width="10.421875" style="9" customWidth="1"/>
    <col min="3077" max="3077" width="11.57421875" style="9" customWidth="1"/>
    <col min="3078" max="3078" width="15.421875" style="9" customWidth="1"/>
    <col min="3079" max="3326" width="9.140625" style="9" customWidth="1"/>
    <col min="3327" max="3327" width="18.140625" style="9" customWidth="1"/>
    <col min="3328" max="3328" width="15.8515625" style="9" customWidth="1"/>
    <col min="3329" max="3329" width="48.8515625" style="9" customWidth="1"/>
    <col min="3330" max="3330" width="11.7109375" style="9" customWidth="1"/>
    <col min="3331" max="3331" width="9.57421875" style="9" customWidth="1"/>
    <col min="3332" max="3332" width="10.421875" style="9" customWidth="1"/>
    <col min="3333" max="3333" width="11.57421875" style="9" customWidth="1"/>
    <col min="3334" max="3334" width="15.421875" style="9" customWidth="1"/>
    <col min="3335" max="3582" width="9.140625" style="9" customWidth="1"/>
    <col min="3583" max="3583" width="18.140625" style="9" customWidth="1"/>
    <col min="3584" max="3584" width="15.8515625" style="9" customWidth="1"/>
    <col min="3585" max="3585" width="48.8515625" style="9" customWidth="1"/>
    <col min="3586" max="3586" width="11.7109375" style="9" customWidth="1"/>
    <col min="3587" max="3587" width="9.57421875" style="9" customWidth="1"/>
    <col min="3588" max="3588" width="10.421875" style="9" customWidth="1"/>
    <col min="3589" max="3589" width="11.57421875" style="9" customWidth="1"/>
    <col min="3590" max="3590" width="15.421875" style="9" customWidth="1"/>
    <col min="3591" max="3838" width="9.140625" style="9" customWidth="1"/>
    <col min="3839" max="3839" width="18.140625" style="9" customWidth="1"/>
    <col min="3840" max="3840" width="15.8515625" style="9" customWidth="1"/>
    <col min="3841" max="3841" width="48.8515625" style="9" customWidth="1"/>
    <col min="3842" max="3842" width="11.7109375" style="9" customWidth="1"/>
    <col min="3843" max="3843" width="9.57421875" style="9" customWidth="1"/>
    <col min="3844" max="3844" width="10.421875" style="9" customWidth="1"/>
    <col min="3845" max="3845" width="11.57421875" style="9" customWidth="1"/>
    <col min="3846" max="3846" width="15.421875" style="9" customWidth="1"/>
    <col min="3847" max="4094" width="9.140625" style="9" customWidth="1"/>
    <col min="4095" max="4095" width="18.140625" style="9" customWidth="1"/>
    <col min="4096" max="4096" width="15.8515625" style="9" customWidth="1"/>
    <col min="4097" max="4097" width="48.8515625" style="9" customWidth="1"/>
    <col min="4098" max="4098" width="11.7109375" style="9" customWidth="1"/>
    <col min="4099" max="4099" width="9.57421875" style="9" customWidth="1"/>
    <col min="4100" max="4100" width="10.421875" style="9" customWidth="1"/>
    <col min="4101" max="4101" width="11.57421875" style="9" customWidth="1"/>
    <col min="4102" max="4102" width="15.421875" style="9" customWidth="1"/>
    <col min="4103" max="4350" width="9.140625" style="9" customWidth="1"/>
    <col min="4351" max="4351" width="18.140625" style="9" customWidth="1"/>
    <col min="4352" max="4352" width="15.8515625" style="9" customWidth="1"/>
    <col min="4353" max="4353" width="48.8515625" style="9" customWidth="1"/>
    <col min="4354" max="4354" width="11.7109375" style="9" customWidth="1"/>
    <col min="4355" max="4355" width="9.57421875" style="9" customWidth="1"/>
    <col min="4356" max="4356" width="10.421875" style="9" customWidth="1"/>
    <col min="4357" max="4357" width="11.57421875" style="9" customWidth="1"/>
    <col min="4358" max="4358" width="15.421875" style="9" customWidth="1"/>
    <col min="4359" max="4606" width="9.140625" style="9" customWidth="1"/>
    <col min="4607" max="4607" width="18.140625" style="9" customWidth="1"/>
    <col min="4608" max="4608" width="15.8515625" style="9" customWidth="1"/>
    <col min="4609" max="4609" width="48.8515625" style="9" customWidth="1"/>
    <col min="4610" max="4610" width="11.7109375" style="9" customWidth="1"/>
    <col min="4611" max="4611" width="9.57421875" style="9" customWidth="1"/>
    <col min="4612" max="4612" width="10.421875" style="9" customWidth="1"/>
    <col min="4613" max="4613" width="11.57421875" style="9" customWidth="1"/>
    <col min="4614" max="4614" width="15.421875" style="9" customWidth="1"/>
    <col min="4615" max="4862" width="9.140625" style="9" customWidth="1"/>
    <col min="4863" max="4863" width="18.140625" style="9" customWidth="1"/>
    <col min="4864" max="4864" width="15.8515625" style="9" customWidth="1"/>
    <col min="4865" max="4865" width="48.8515625" style="9" customWidth="1"/>
    <col min="4866" max="4866" width="11.7109375" style="9" customWidth="1"/>
    <col min="4867" max="4867" width="9.57421875" style="9" customWidth="1"/>
    <col min="4868" max="4868" width="10.421875" style="9" customWidth="1"/>
    <col min="4869" max="4869" width="11.57421875" style="9" customWidth="1"/>
    <col min="4870" max="4870" width="15.421875" style="9" customWidth="1"/>
    <col min="4871" max="5118" width="9.140625" style="9" customWidth="1"/>
    <col min="5119" max="5119" width="18.140625" style="9" customWidth="1"/>
    <col min="5120" max="5120" width="15.8515625" style="9" customWidth="1"/>
    <col min="5121" max="5121" width="48.8515625" style="9" customWidth="1"/>
    <col min="5122" max="5122" width="11.7109375" style="9" customWidth="1"/>
    <col min="5123" max="5123" width="9.57421875" style="9" customWidth="1"/>
    <col min="5124" max="5124" width="10.421875" style="9" customWidth="1"/>
    <col min="5125" max="5125" width="11.57421875" style="9" customWidth="1"/>
    <col min="5126" max="5126" width="15.421875" style="9" customWidth="1"/>
    <col min="5127" max="5374" width="9.140625" style="9" customWidth="1"/>
    <col min="5375" max="5375" width="18.140625" style="9" customWidth="1"/>
    <col min="5376" max="5376" width="15.8515625" style="9" customWidth="1"/>
    <col min="5377" max="5377" width="48.8515625" style="9" customWidth="1"/>
    <col min="5378" max="5378" width="11.7109375" style="9" customWidth="1"/>
    <col min="5379" max="5379" width="9.57421875" style="9" customWidth="1"/>
    <col min="5380" max="5380" width="10.421875" style="9" customWidth="1"/>
    <col min="5381" max="5381" width="11.57421875" style="9" customWidth="1"/>
    <col min="5382" max="5382" width="15.421875" style="9" customWidth="1"/>
    <col min="5383" max="5630" width="9.140625" style="9" customWidth="1"/>
    <col min="5631" max="5631" width="18.140625" style="9" customWidth="1"/>
    <col min="5632" max="5632" width="15.8515625" style="9" customWidth="1"/>
    <col min="5633" max="5633" width="48.8515625" style="9" customWidth="1"/>
    <col min="5634" max="5634" width="11.7109375" style="9" customWidth="1"/>
    <col min="5635" max="5635" width="9.57421875" style="9" customWidth="1"/>
    <col min="5636" max="5636" width="10.421875" style="9" customWidth="1"/>
    <col min="5637" max="5637" width="11.57421875" style="9" customWidth="1"/>
    <col min="5638" max="5638" width="15.421875" style="9" customWidth="1"/>
    <col min="5639" max="5886" width="9.140625" style="9" customWidth="1"/>
    <col min="5887" max="5887" width="18.140625" style="9" customWidth="1"/>
    <col min="5888" max="5888" width="15.8515625" style="9" customWidth="1"/>
    <col min="5889" max="5889" width="48.8515625" style="9" customWidth="1"/>
    <col min="5890" max="5890" width="11.7109375" style="9" customWidth="1"/>
    <col min="5891" max="5891" width="9.57421875" style="9" customWidth="1"/>
    <col min="5892" max="5892" width="10.421875" style="9" customWidth="1"/>
    <col min="5893" max="5893" width="11.57421875" style="9" customWidth="1"/>
    <col min="5894" max="5894" width="15.421875" style="9" customWidth="1"/>
    <col min="5895" max="6142" width="9.140625" style="9" customWidth="1"/>
    <col min="6143" max="6143" width="18.140625" style="9" customWidth="1"/>
    <col min="6144" max="6144" width="15.8515625" style="9" customWidth="1"/>
    <col min="6145" max="6145" width="48.8515625" style="9" customWidth="1"/>
    <col min="6146" max="6146" width="11.7109375" style="9" customWidth="1"/>
    <col min="6147" max="6147" width="9.57421875" style="9" customWidth="1"/>
    <col min="6148" max="6148" width="10.421875" style="9" customWidth="1"/>
    <col min="6149" max="6149" width="11.57421875" style="9" customWidth="1"/>
    <col min="6150" max="6150" width="15.421875" style="9" customWidth="1"/>
    <col min="6151" max="6398" width="9.140625" style="9" customWidth="1"/>
    <col min="6399" max="6399" width="18.140625" style="9" customWidth="1"/>
    <col min="6400" max="6400" width="15.8515625" style="9" customWidth="1"/>
    <col min="6401" max="6401" width="48.8515625" style="9" customWidth="1"/>
    <col min="6402" max="6402" width="11.7109375" style="9" customWidth="1"/>
    <col min="6403" max="6403" width="9.57421875" style="9" customWidth="1"/>
    <col min="6404" max="6404" width="10.421875" style="9" customWidth="1"/>
    <col min="6405" max="6405" width="11.57421875" style="9" customWidth="1"/>
    <col min="6406" max="6406" width="15.421875" style="9" customWidth="1"/>
    <col min="6407" max="6654" width="9.140625" style="9" customWidth="1"/>
    <col min="6655" max="6655" width="18.140625" style="9" customWidth="1"/>
    <col min="6656" max="6656" width="15.8515625" style="9" customWidth="1"/>
    <col min="6657" max="6657" width="48.8515625" style="9" customWidth="1"/>
    <col min="6658" max="6658" width="11.7109375" style="9" customWidth="1"/>
    <col min="6659" max="6659" width="9.57421875" style="9" customWidth="1"/>
    <col min="6660" max="6660" width="10.421875" style="9" customWidth="1"/>
    <col min="6661" max="6661" width="11.57421875" style="9" customWidth="1"/>
    <col min="6662" max="6662" width="15.421875" style="9" customWidth="1"/>
    <col min="6663" max="6910" width="9.140625" style="9" customWidth="1"/>
    <col min="6911" max="6911" width="18.140625" style="9" customWidth="1"/>
    <col min="6912" max="6912" width="15.8515625" style="9" customWidth="1"/>
    <col min="6913" max="6913" width="48.8515625" style="9" customWidth="1"/>
    <col min="6914" max="6914" width="11.7109375" style="9" customWidth="1"/>
    <col min="6915" max="6915" width="9.57421875" style="9" customWidth="1"/>
    <col min="6916" max="6916" width="10.421875" style="9" customWidth="1"/>
    <col min="6917" max="6917" width="11.57421875" style="9" customWidth="1"/>
    <col min="6918" max="6918" width="15.421875" style="9" customWidth="1"/>
    <col min="6919" max="7166" width="9.140625" style="9" customWidth="1"/>
    <col min="7167" max="7167" width="18.140625" style="9" customWidth="1"/>
    <col min="7168" max="7168" width="15.8515625" style="9" customWidth="1"/>
    <col min="7169" max="7169" width="48.8515625" style="9" customWidth="1"/>
    <col min="7170" max="7170" width="11.7109375" style="9" customWidth="1"/>
    <col min="7171" max="7171" width="9.57421875" style="9" customWidth="1"/>
    <col min="7172" max="7172" width="10.421875" style="9" customWidth="1"/>
    <col min="7173" max="7173" width="11.57421875" style="9" customWidth="1"/>
    <col min="7174" max="7174" width="15.421875" style="9" customWidth="1"/>
    <col min="7175" max="7422" width="9.140625" style="9" customWidth="1"/>
    <col min="7423" max="7423" width="18.140625" style="9" customWidth="1"/>
    <col min="7424" max="7424" width="15.8515625" style="9" customWidth="1"/>
    <col min="7425" max="7425" width="48.8515625" style="9" customWidth="1"/>
    <col min="7426" max="7426" width="11.7109375" style="9" customWidth="1"/>
    <col min="7427" max="7427" width="9.57421875" style="9" customWidth="1"/>
    <col min="7428" max="7428" width="10.421875" style="9" customWidth="1"/>
    <col min="7429" max="7429" width="11.57421875" style="9" customWidth="1"/>
    <col min="7430" max="7430" width="15.421875" style="9" customWidth="1"/>
    <col min="7431" max="7678" width="9.140625" style="9" customWidth="1"/>
    <col min="7679" max="7679" width="18.140625" style="9" customWidth="1"/>
    <col min="7680" max="7680" width="15.8515625" style="9" customWidth="1"/>
    <col min="7681" max="7681" width="48.8515625" style="9" customWidth="1"/>
    <col min="7682" max="7682" width="11.7109375" style="9" customWidth="1"/>
    <col min="7683" max="7683" width="9.57421875" style="9" customWidth="1"/>
    <col min="7684" max="7684" width="10.421875" style="9" customWidth="1"/>
    <col min="7685" max="7685" width="11.57421875" style="9" customWidth="1"/>
    <col min="7686" max="7686" width="15.421875" style="9" customWidth="1"/>
    <col min="7687" max="7934" width="9.140625" style="9" customWidth="1"/>
    <col min="7935" max="7935" width="18.140625" style="9" customWidth="1"/>
    <col min="7936" max="7936" width="15.8515625" style="9" customWidth="1"/>
    <col min="7937" max="7937" width="48.8515625" style="9" customWidth="1"/>
    <col min="7938" max="7938" width="11.7109375" style="9" customWidth="1"/>
    <col min="7939" max="7939" width="9.57421875" style="9" customWidth="1"/>
    <col min="7940" max="7940" width="10.421875" style="9" customWidth="1"/>
    <col min="7941" max="7941" width="11.57421875" style="9" customWidth="1"/>
    <col min="7942" max="7942" width="15.421875" style="9" customWidth="1"/>
    <col min="7943" max="8190" width="9.140625" style="9" customWidth="1"/>
    <col min="8191" max="8191" width="18.140625" style="9" customWidth="1"/>
    <col min="8192" max="8192" width="15.8515625" style="9" customWidth="1"/>
    <col min="8193" max="8193" width="48.8515625" style="9" customWidth="1"/>
    <col min="8194" max="8194" width="11.7109375" style="9" customWidth="1"/>
    <col min="8195" max="8195" width="9.57421875" style="9" customWidth="1"/>
    <col min="8196" max="8196" width="10.421875" style="9" customWidth="1"/>
    <col min="8197" max="8197" width="11.57421875" style="9" customWidth="1"/>
    <col min="8198" max="8198" width="15.421875" style="9" customWidth="1"/>
    <col min="8199" max="8446" width="9.140625" style="9" customWidth="1"/>
    <col min="8447" max="8447" width="18.140625" style="9" customWidth="1"/>
    <col min="8448" max="8448" width="15.8515625" style="9" customWidth="1"/>
    <col min="8449" max="8449" width="48.8515625" style="9" customWidth="1"/>
    <col min="8450" max="8450" width="11.7109375" style="9" customWidth="1"/>
    <col min="8451" max="8451" width="9.57421875" style="9" customWidth="1"/>
    <col min="8452" max="8452" width="10.421875" style="9" customWidth="1"/>
    <col min="8453" max="8453" width="11.57421875" style="9" customWidth="1"/>
    <col min="8454" max="8454" width="15.421875" style="9" customWidth="1"/>
    <col min="8455" max="8702" width="9.140625" style="9" customWidth="1"/>
    <col min="8703" max="8703" width="18.140625" style="9" customWidth="1"/>
    <col min="8704" max="8704" width="15.8515625" style="9" customWidth="1"/>
    <col min="8705" max="8705" width="48.8515625" style="9" customWidth="1"/>
    <col min="8706" max="8706" width="11.7109375" style="9" customWidth="1"/>
    <col min="8707" max="8707" width="9.57421875" style="9" customWidth="1"/>
    <col min="8708" max="8708" width="10.421875" style="9" customWidth="1"/>
    <col min="8709" max="8709" width="11.57421875" style="9" customWidth="1"/>
    <col min="8710" max="8710" width="15.421875" style="9" customWidth="1"/>
    <col min="8711" max="8958" width="9.140625" style="9" customWidth="1"/>
    <col min="8959" max="8959" width="18.140625" style="9" customWidth="1"/>
    <col min="8960" max="8960" width="15.8515625" style="9" customWidth="1"/>
    <col min="8961" max="8961" width="48.8515625" style="9" customWidth="1"/>
    <col min="8962" max="8962" width="11.7109375" style="9" customWidth="1"/>
    <col min="8963" max="8963" width="9.57421875" style="9" customWidth="1"/>
    <col min="8964" max="8964" width="10.421875" style="9" customWidth="1"/>
    <col min="8965" max="8965" width="11.57421875" style="9" customWidth="1"/>
    <col min="8966" max="8966" width="15.421875" style="9" customWidth="1"/>
    <col min="8967" max="9214" width="9.140625" style="9" customWidth="1"/>
    <col min="9215" max="9215" width="18.140625" style="9" customWidth="1"/>
    <col min="9216" max="9216" width="15.8515625" style="9" customWidth="1"/>
    <col min="9217" max="9217" width="48.8515625" style="9" customWidth="1"/>
    <col min="9218" max="9218" width="11.7109375" style="9" customWidth="1"/>
    <col min="9219" max="9219" width="9.57421875" style="9" customWidth="1"/>
    <col min="9220" max="9220" width="10.421875" style="9" customWidth="1"/>
    <col min="9221" max="9221" width="11.57421875" style="9" customWidth="1"/>
    <col min="9222" max="9222" width="15.421875" style="9" customWidth="1"/>
    <col min="9223" max="9470" width="9.140625" style="9" customWidth="1"/>
    <col min="9471" max="9471" width="18.140625" style="9" customWidth="1"/>
    <col min="9472" max="9472" width="15.8515625" style="9" customWidth="1"/>
    <col min="9473" max="9473" width="48.8515625" style="9" customWidth="1"/>
    <col min="9474" max="9474" width="11.7109375" style="9" customWidth="1"/>
    <col min="9475" max="9475" width="9.57421875" style="9" customWidth="1"/>
    <col min="9476" max="9476" width="10.421875" style="9" customWidth="1"/>
    <col min="9477" max="9477" width="11.57421875" style="9" customWidth="1"/>
    <col min="9478" max="9478" width="15.421875" style="9" customWidth="1"/>
    <col min="9479" max="9726" width="9.140625" style="9" customWidth="1"/>
    <col min="9727" max="9727" width="18.140625" style="9" customWidth="1"/>
    <col min="9728" max="9728" width="15.8515625" style="9" customWidth="1"/>
    <col min="9729" max="9729" width="48.8515625" style="9" customWidth="1"/>
    <col min="9730" max="9730" width="11.7109375" style="9" customWidth="1"/>
    <col min="9731" max="9731" width="9.57421875" style="9" customWidth="1"/>
    <col min="9732" max="9732" width="10.421875" style="9" customWidth="1"/>
    <col min="9733" max="9733" width="11.57421875" style="9" customWidth="1"/>
    <col min="9734" max="9734" width="15.421875" style="9" customWidth="1"/>
    <col min="9735" max="9982" width="9.140625" style="9" customWidth="1"/>
    <col min="9983" max="9983" width="18.140625" style="9" customWidth="1"/>
    <col min="9984" max="9984" width="15.8515625" style="9" customWidth="1"/>
    <col min="9985" max="9985" width="48.8515625" style="9" customWidth="1"/>
    <col min="9986" max="9986" width="11.7109375" style="9" customWidth="1"/>
    <col min="9987" max="9987" width="9.57421875" style="9" customWidth="1"/>
    <col min="9988" max="9988" width="10.421875" style="9" customWidth="1"/>
    <col min="9989" max="9989" width="11.57421875" style="9" customWidth="1"/>
    <col min="9990" max="9990" width="15.421875" style="9" customWidth="1"/>
    <col min="9991" max="10238" width="9.140625" style="9" customWidth="1"/>
    <col min="10239" max="10239" width="18.140625" style="9" customWidth="1"/>
    <col min="10240" max="10240" width="15.8515625" style="9" customWidth="1"/>
    <col min="10241" max="10241" width="48.8515625" style="9" customWidth="1"/>
    <col min="10242" max="10242" width="11.7109375" style="9" customWidth="1"/>
    <col min="10243" max="10243" width="9.57421875" style="9" customWidth="1"/>
    <col min="10244" max="10244" width="10.421875" style="9" customWidth="1"/>
    <col min="10245" max="10245" width="11.57421875" style="9" customWidth="1"/>
    <col min="10246" max="10246" width="15.421875" style="9" customWidth="1"/>
    <col min="10247" max="10494" width="9.140625" style="9" customWidth="1"/>
    <col min="10495" max="10495" width="18.140625" style="9" customWidth="1"/>
    <col min="10496" max="10496" width="15.8515625" style="9" customWidth="1"/>
    <col min="10497" max="10497" width="48.8515625" style="9" customWidth="1"/>
    <col min="10498" max="10498" width="11.7109375" style="9" customWidth="1"/>
    <col min="10499" max="10499" width="9.57421875" style="9" customWidth="1"/>
    <col min="10500" max="10500" width="10.421875" style="9" customWidth="1"/>
    <col min="10501" max="10501" width="11.57421875" style="9" customWidth="1"/>
    <col min="10502" max="10502" width="15.421875" style="9" customWidth="1"/>
    <col min="10503" max="10750" width="9.140625" style="9" customWidth="1"/>
    <col min="10751" max="10751" width="18.140625" style="9" customWidth="1"/>
    <col min="10752" max="10752" width="15.8515625" style="9" customWidth="1"/>
    <col min="10753" max="10753" width="48.8515625" style="9" customWidth="1"/>
    <col min="10754" max="10754" width="11.7109375" style="9" customWidth="1"/>
    <col min="10755" max="10755" width="9.57421875" style="9" customWidth="1"/>
    <col min="10756" max="10756" width="10.421875" style="9" customWidth="1"/>
    <col min="10757" max="10757" width="11.57421875" style="9" customWidth="1"/>
    <col min="10758" max="10758" width="15.421875" style="9" customWidth="1"/>
    <col min="10759" max="11006" width="9.140625" style="9" customWidth="1"/>
    <col min="11007" max="11007" width="18.140625" style="9" customWidth="1"/>
    <col min="11008" max="11008" width="15.8515625" style="9" customWidth="1"/>
    <col min="11009" max="11009" width="48.8515625" style="9" customWidth="1"/>
    <col min="11010" max="11010" width="11.7109375" style="9" customWidth="1"/>
    <col min="11011" max="11011" width="9.57421875" style="9" customWidth="1"/>
    <col min="11012" max="11012" width="10.421875" style="9" customWidth="1"/>
    <col min="11013" max="11013" width="11.57421875" style="9" customWidth="1"/>
    <col min="11014" max="11014" width="15.421875" style="9" customWidth="1"/>
    <col min="11015" max="11262" width="9.140625" style="9" customWidth="1"/>
    <col min="11263" max="11263" width="18.140625" style="9" customWidth="1"/>
    <col min="11264" max="11264" width="15.8515625" style="9" customWidth="1"/>
    <col min="11265" max="11265" width="48.8515625" style="9" customWidth="1"/>
    <col min="11266" max="11266" width="11.7109375" style="9" customWidth="1"/>
    <col min="11267" max="11267" width="9.57421875" style="9" customWidth="1"/>
    <col min="11268" max="11268" width="10.421875" style="9" customWidth="1"/>
    <col min="11269" max="11269" width="11.57421875" style="9" customWidth="1"/>
    <col min="11270" max="11270" width="15.421875" style="9" customWidth="1"/>
    <col min="11271" max="11518" width="9.140625" style="9" customWidth="1"/>
    <col min="11519" max="11519" width="18.140625" style="9" customWidth="1"/>
    <col min="11520" max="11520" width="15.8515625" style="9" customWidth="1"/>
    <col min="11521" max="11521" width="48.8515625" style="9" customWidth="1"/>
    <col min="11522" max="11522" width="11.7109375" style="9" customWidth="1"/>
    <col min="11523" max="11523" width="9.57421875" style="9" customWidth="1"/>
    <col min="11524" max="11524" width="10.421875" style="9" customWidth="1"/>
    <col min="11525" max="11525" width="11.57421875" style="9" customWidth="1"/>
    <col min="11526" max="11526" width="15.421875" style="9" customWidth="1"/>
    <col min="11527" max="11774" width="9.140625" style="9" customWidth="1"/>
    <col min="11775" max="11775" width="18.140625" style="9" customWidth="1"/>
    <col min="11776" max="11776" width="15.8515625" style="9" customWidth="1"/>
    <col min="11777" max="11777" width="48.8515625" style="9" customWidth="1"/>
    <col min="11778" max="11778" width="11.7109375" style="9" customWidth="1"/>
    <col min="11779" max="11779" width="9.57421875" style="9" customWidth="1"/>
    <col min="11780" max="11780" width="10.421875" style="9" customWidth="1"/>
    <col min="11781" max="11781" width="11.57421875" style="9" customWidth="1"/>
    <col min="11782" max="11782" width="15.421875" style="9" customWidth="1"/>
    <col min="11783" max="12030" width="9.140625" style="9" customWidth="1"/>
    <col min="12031" max="12031" width="18.140625" style="9" customWidth="1"/>
    <col min="12032" max="12032" width="15.8515625" style="9" customWidth="1"/>
    <col min="12033" max="12033" width="48.8515625" style="9" customWidth="1"/>
    <col min="12034" max="12034" width="11.7109375" style="9" customWidth="1"/>
    <col min="12035" max="12035" width="9.57421875" style="9" customWidth="1"/>
    <col min="12036" max="12036" width="10.421875" style="9" customWidth="1"/>
    <col min="12037" max="12037" width="11.57421875" style="9" customWidth="1"/>
    <col min="12038" max="12038" width="15.421875" style="9" customWidth="1"/>
    <col min="12039" max="12286" width="9.140625" style="9" customWidth="1"/>
    <col min="12287" max="12287" width="18.140625" style="9" customWidth="1"/>
    <col min="12288" max="12288" width="15.8515625" style="9" customWidth="1"/>
    <col min="12289" max="12289" width="48.8515625" style="9" customWidth="1"/>
    <col min="12290" max="12290" width="11.7109375" style="9" customWidth="1"/>
    <col min="12291" max="12291" width="9.57421875" style="9" customWidth="1"/>
    <col min="12292" max="12292" width="10.421875" style="9" customWidth="1"/>
    <col min="12293" max="12293" width="11.57421875" style="9" customWidth="1"/>
    <col min="12294" max="12294" width="15.421875" style="9" customWidth="1"/>
    <col min="12295" max="12542" width="9.140625" style="9" customWidth="1"/>
    <col min="12543" max="12543" width="18.140625" style="9" customWidth="1"/>
    <col min="12544" max="12544" width="15.8515625" style="9" customWidth="1"/>
    <col min="12545" max="12545" width="48.8515625" style="9" customWidth="1"/>
    <col min="12546" max="12546" width="11.7109375" style="9" customWidth="1"/>
    <col min="12547" max="12547" width="9.57421875" style="9" customWidth="1"/>
    <col min="12548" max="12548" width="10.421875" style="9" customWidth="1"/>
    <col min="12549" max="12549" width="11.57421875" style="9" customWidth="1"/>
    <col min="12550" max="12550" width="15.421875" style="9" customWidth="1"/>
    <col min="12551" max="12798" width="9.140625" style="9" customWidth="1"/>
    <col min="12799" max="12799" width="18.140625" style="9" customWidth="1"/>
    <col min="12800" max="12800" width="15.8515625" style="9" customWidth="1"/>
    <col min="12801" max="12801" width="48.8515625" style="9" customWidth="1"/>
    <col min="12802" max="12802" width="11.7109375" style="9" customWidth="1"/>
    <col min="12803" max="12803" width="9.57421875" style="9" customWidth="1"/>
    <col min="12804" max="12804" width="10.421875" style="9" customWidth="1"/>
    <col min="12805" max="12805" width="11.57421875" style="9" customWidth="1"/>
    <col min="12806" max="12806" width="15.421875" style="9" customWidth="1"/>
    <col min="12807" max="13054" width="9.140625" style="9" customWidth="1"/>
    <col min="13055" max="13055" width="18.140625" style="9" customWidth="1"/>
    <col min="13056" max="13056" width="15.8515625" style="9" customWidth="1"/>
    <col min="13057" max="13057" width="48.8515625" style="9" customWidth="1"/>
    <col min="13058" max="13058" width="11.7109375" style="9" customWidth="1"/>
    <col min="13059" max="13059" width="9.57421875" style="9" customWidth="1"/>
    <col min="13060" max="13060" width="10.421875" style="9" customWidth="1"/>
    <col min="13061" max="13061" width="11.57421875" style="9" customWidth="1"/>
    <col min="13062" max="13062" width="15.421875" style="9" customWidth="1"/>
    <col min="13063" max="13310" width="9.140625" style="9" customWidth="1"/>
    <col min="13311" max="13311" width="18.140625" style="9" customWidth="1"/>
    <col min="13312" max="13312" width="15.8515625" style="9" customWidth="1"/>
    <col min="13313" max="13313" width="48.8515625" style="9" customWidth="1"/>
    <col min="13314" max="13314" width="11.7109375" style="9" customWidth="1"/>
    <col min="13315" max="13315" width="9.57421875" style="9" customWidth="1"/>
    <col min="13316" max="13316" width="10.421875" style="9" customWidth="1"/>
    <col min="13317" max="13317" width="11.57421875" style="9" customWidth="1"/>
    <col min="13318" max="13318" width="15.421875" style="9" customWidth="1"/>
    <col min="13319" max="13566" width="9.140625" style="9" customWidth="1"/>
    <col min="13567" max="13567" width="18.140625" style="9" customWidth="1"/>
    <col min="13568" max="13568" width="15.8515625" style="9" customWidth="1"/>
    <col min="13569" max="13569" width="48.8515625" style="9" customWidth="1"/>
    <col min="13570" max="13570" width="11.7109375" style="9" customWidth="1"/>
    <col min="13571" max="13571" width="9.57421875" style="9" customWidth="1"/>
    <col min="13572" max="13572" width="10.421875" style="9" customWidth="1"/>
    <col min="13573" max="13573" width="11.57421875" style="9" customWidth="1"/>
    <col min="13574" max="13574" width="15.421875" style="9" customWidth="1"/>
    <col min="13575" max="13822" width="9.140625" style="9" customWidth="1"/>
    <col min="13823" max="13823" width="18.140625" style="9" customWidth="1"/>
    <col min="13824" max="13824" width="15.8515625" style="9" customWidth="1"/>
    <col min="13825" max="13825" width="48.8515625" style="9" customWidth="1"/>
    <col min="13826" max="13826" width="11.7109375" style="9" customWidth="1"/>
    <col min="13827" max="13827" width="9.57421875" style="9" customWidth="1"/>
    <col min="13828" max="13828" width="10.421875" style="9" customWidth="1"/>
    <col min="13829" max="13829" width="11.57421875" style="9" customWidth="1"/>
    <col min="13830" max="13830" width="15.421875" style="9" customWidth="1"/>
    <col min="13831" max="14078" width="9.140625" style="9" customWidth="1"/>
    <col min="14079" max="14079" width="18.140625" style="9" customWidth="1"/>
    <col min="14080" max="14080" width="15.8515625" style="9" customWidth="1"/>
    <col min="14081" max="14081" width="48.8515625" style="9" customWidth="1"/>
    <col min="14082" max="14082" width="11.7109375" style="9" customWidth="1"/>
    <col min="14083" max="14083" width="9.57421875" style="9" customWidth="1"/>
    <col min="14084" max="14084" width="10.421875" style="9" customWidth="1"/>
    <col min="14085" max="14085" width="11.57421875" style="9" customWidth="1"/>
    <col min="14086" max="14086" width="15.421875" style="9" customWidth="1"/>
    <col min="14087" max="14334" width="9.140625" style="9" customWidth="1"/>
    <col min="14335" max="14335" width="18.140625" style="9" customWidth="1"/>
    <col min="14336" max="14336" width="15.8515625" style="9" customWidth="1"/>
    <col min="14337" max="14337" width="48.8515625" style="9" customWidth="1"/>
    <col min="14338" max="14338" width="11.7109375" style="9" customWidth="1"/>
    <col min="14339" max="14339" width="9.57421875" style="9" customWidth="1"/>
    <col min="14340" max="14340" width="10.421875" style="9" customWidth="1"/>
    <col min="14341" max="14341" width="11.57421875" style="9" customWidth="1"/>
    <col min="14342" max="14342" width="15.421875" style="9" customWidth="1"/>
    <col min="14343" max="14590" width="9.140625" style="9" customWidth="1"/>
    <col min="14591" max="14591" width="18.140625" style="9" customWidth="1"/>
    <col min="14592" max="14592" width="15.8515625" style="9" customWidth="1"/>
    <col min="14593" max="14593" width="48.8515625" style="9" customWidth="1"/>
    <col min="14594" max="14594" width="11.7109375" style="9" customWidth="1"/>
    <col min="14595" max="14595" width="9.57421875" style="9" customWidth="1"/>
    <col min="14596" max="14596" width="10.421875" style="9" customWidth="1"/>
    <col min="14597" max="14597" width="11.57421875" style="9" customWidth="1"/>
    <col min="14598" max="14598" width="15.421875" style="9" customWidth="1"/>
    <col min="14599" max="14846" width="9.140625" style="9" customWidth="1"/>
    <col min="14847" max="14847" width="18.140625" style="9" customWidth="1"/>
    <col min="14848" max="14848" width="15.8515625" style="9" customWidth="1"/>
    <col min="14849" max="14849" width="48.8515625" style="9" customWidth="1"/>
    <col min="14850" max="14850" width="11.7109375" style="9" customWidth="1"/>
    <col min="14851" max="14851" width="9.57421875" style="9" customWidth="1"/>
    <col min="14852" max="14852" width="10.421875" style="9" customWidth="1"/>
    <col min="14853" max="14853" width="11.57421875" style="9" customWidth="1"/>
    <col min="14854" max="14854" width="15.421875" style="9" customWidth="1"/>
    <col min="14855" max="15102" width="9.140625" style="9" customWidth="1"/>
    <col min="15103" max="15103" width="18.140625" style="9" customWidth="1"/>
    <col min="15104" max="15104" width="15.8515625" style="9" customWidth="1"/>
    <col min="15105" max="15105" width="48.8515625" style="9" customWidth="1"/>
    <col min="15106" max="15106" width="11.7109375" style="9" customWidth="1"/>
    <col min="15107" max="15107" width="9.57421875" style="9" customWidth="1"/>
    <col min="15108" max="15108" width="10.421875" style="9" customWidth="1"/>
    <col min="15109" max="15109" width="11.57421875" style="9" customWidth="1"/>
    <col min="15110" max="15110" width="15.421875" style="9" customWidth="1"/>
    <col min="15111" max="15358" width="9.140625" style="9" customWidth="1"/>
    <col min="15359" max="15359" width="18.140625" style="9" customWidth="1"/>
    <col min="15360" max="15360" width="15.8515625" style="9" customWidth="1"/>
    <col min="15361" max="15361" width="48.8515625" style="9" customWidth="1"/>
    <col min="15362" max="15362" width="11.7109375" style="9" customWidth="1"/>
    <col min="15363" max="15363" width="9.57421875" style="9" customWidth="1"/>
    <col min="15364" max="15364" width="10.421875" style="9" customWidth="1"/>
    <col min="15365" max="15365" width="11.57421875" style="9" customWidth="1"/>
    <col min="15366" max="15366" width="15.421875" style="9" customWidth="1"/>
    <col min="15367" max="15614" width="9.140625" style="9" customWidth="1"/>
    <col min="15615" max="15615" width="18.140625" style="9" customWidth="1"/>
    <col min="15616" max="15616" width="15.8515625" style="9" customWidth="1"/>
    <col min="15617" max="15617" width="48.8515625" style="9" customWidth="1"/>
    <col min="15618" max="15618" width="11.7109375" style="9" customWidth="1"/>
    <col min="15619" max="15619" width="9.57421875" style="9" customWidth="1"/>
    <col min="15620" max="15620" width="10.421875" style="9" customWidth="1"/>
    <col min="15621" max="15621" width="11.57421875" style="9" customWidth="1"/>
    <col min="15622" max="15622" width="15.421875" style="9" customWidth="1"/>
    <col min="15623" max="15870" width="9.140625" style="9" customWidth="1"/>
    <col min="15871" max="15871" width="18.140625" style="9" customWidth="1"/>
    <col min="15872" max="15872" width="15.8515625" style="9" customWidth="1"/>
    <col min="15873" max="15873" width="48.8515625" style="9" customWidth="1"/>
    <col min="15874" max="15874" width="11.7109375" style="9" customWidth="1"/>
    <col min="15875" max="15875" width="9.57421875" style="9" customWidth="1"/>
    <col min="15876" max="15876" width="10.421875" style="9" customWidth="1"/>
    <col min="15877" max="15877" width="11.57421875" style="9" customWidth="1"/>
    <col min="15878" max="15878" width="15.421875" style="9" customWidth="1"/>
    <col min="15879" max="16126" width="9.140625" style="9" customWidth="1"/>
    <col min="16127" max="16127" width="18.140625" style="9" customWidth="1"/>
    <col min="16128" max="16128" width="15.8515625" style="9" customWidth="1"/>
    <col min="16129" max="16129" width="48.8515625" style="9" customWidth="1"/>
    <col min="16130" max="16130" width="11.7109375" style="9" customWidth="1"/>
    <col min="16131" max="16131" width="9.57421875" style="9" customWidth="1"/>
    <col min="16132" max="16132" width="10.421875" style="9" customWidth="1"/>
    <col min="16133" max="16133" width="11.57421875" style="9" customWidth="1"/>
    <col min="16134" max="16134" width="15.421875" style="9" customWidth="1"/>
    <col min="16135" max="16384" width="9.140625" style="9" customWidth="1"/>
  </cols>
  <sheetData>
    <row r="1" spans="1:11" ht="15.75">
      <c r="A1" s="41" t="s">
        <v>2</v>
      </c>
      <c r="B1" s="96" t="str">
        <f>'Wykaz procedur (przykład)'!D6</f>
        <v>USG jamy opłucnej i worka osierdziowego</v>
      </c>
      <c r="C1" s="96"/>
      <c r="D1" s="11"/>
      <c r="E1" s="11"/>
      <c r="F1" s="11"/>
      <c r="G1" s="11"/>
      <c r="H1" s="11"/>
      <c r="I1" s="11"/>
      <c r="J1" s="11"/>
      <c r="K1" s="11"/>
    </row>
    <row r="2" spans="1:11" ht="31.9" customHeight="1">
      <c r="A2" s="41" t="s">
        <v>128</v>
      </c>
      <c r="B2" s="71" t="str">
        <f>'Wykaz procedur (przykład)'!C6</f>
        <v>88.734</v>
      </c>
      <c r="C2" s="71"/>
      <c r="D2" s="11"/>
      <c r="E2" s="11"/>
      <c r="F2" s="11"/>
      <c r="G2" s="11"/>
      <c r="H2" s="11"/>
      <c r="I2" s="11"/>
      <c r="J2" s="11"/>
      <c r="K2" s="11"/>
    </row>
    <row r="3" spans="1:11" ht="15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5" customHeight="1">
      <c r="A4" s="95" t="s">
        <v>92</v>
      </c>
      <c r="B4" s="95"/>
      <c r="C4" s="95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">
      <c r="A6" s="31" t="s">
        <v>89</v>
      </c>
      <c r="B6" s="31" t="s">
        <v>90</v>
      </c>
      <c r="C6" s="31" t="s">
        <v>49</v>
      </c>
      <c r="D6" s="31" t="s">
        <v>93</v>
      </c>
      <c r="E6" s="31" t="s">
        <v>91</v>
      </c>
      <c r="F6" s="31" t="s">
        <v>94</v>
      </c>
      <c r="G6" s="31" t="s">
        <v>95</v>
      </c>
      <c r="H6" s="31" t="s">
        <v>51</v>
      </c>
      <c r="I6" s="11"/>
      <c r="J6" s="11"/>
      <c r="K6" s="11"/>
    </row>
    <row r="7" spans="1:11" ht="15">
      <c r="A7" s="42" t="s">
        <v>52</v>
      </c>
      <c r="B7" s="42" t="s">
        <v>53</v>
      </c>
      <c r="C7" s="4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96</v>
      </c>
      <c r="I7" s="11"/>
      <c r="J7" s="11"/>
      <c r="K7" s="11"/>
    </row>
    <row r="8" spans="1:11" ht="30" customHeight="1">
      <c r="A8" s="45" t="str">
        <f>'Słownik mat. (przykładowe ceny)'!A3</f>
        <v>MG-USG-001</v>
      </c>
      <c r="B8" s="45" t="str">
        <f>'Słownik mat. (przykładowe ceny)'!B3</f>
        <v>Rękawiczki jednorazowe</v>
      </c>
      <c r="C8" s="45" t="str">
        <f>'Słownik mat. (przykładowe ceny)'!C3</f>
        <v>materiał jednorazowy</v>
      </c>
      <c r="D8" s="10">
        <v>1</v>
      </c>
      <c r="E8" s="55" t="str">
        <f>'Słownik mat. (przykładowe ceny)'!D3</f>
        <v>szt</v>
      </c>
      <c r="F8" s="43">
        <v>2</v>
      </c>
      <c r="G8" s="23">
        <f>'Słownik mat. (przykładowe ceny)'!E3</f>
        <v>0.45</v>
      </c>
      <c r="H8" s="22">
        <f>(F8/D8)*G8</f>
        <v>0.9</v>
      </c>
      <c r="I8" s="11"/>
      <c r="J8" s="11"/>
      <c r="K8" s="11"/>
    </row>
    <row r="9" spans="1:11" ht="25.9" customHeight="1">
      <c r="A9" s="45" t="str">
        <f>'Słownik mat. (przykładowe ceny)'!A4</f>
        <v>MG-USG-002</v>
      </c>
      <c r="B9" s="45" t="str">
        <f>'Słownik mat. (przykładowe ceny)'!B4</f>
        <v>Papier do drukarki USG</v>
      </c>
      <c r="C9" s="45" t="str">
        <f>'Słownik mat. (przykładowe ceny)'!C4</f>
        <v>materiał zużywalny</v>
      </c>
      <c r="D9" s="44">
        <v>65</v>
      </c>
      <c r="E9" s="55" t="str">
        <f>'Słownik mat. (przykładowe ceny)'!D4</f>
        <v xml:space="preserve">rolka </v>
      </c>
      <c r="F9" s="43">
        <v>1</v>
      </c>
      <c r="G9" s="23">
        <f>'Słownik mat. (przykładowe ceny)'!E4</f>
        <v>19.8</v>
      </c>
      <c r="H9" s="22">
        <f aca="true" t="shared" si="0" ref="H9:H12">(F9/D9)*G9</f>
        <v>0.3046153846153846</v>
      </c>
      <c r="I9" s="11"/>
      <c r="J9" s="11"/>
      <c r="K9" s="11"/>
    </row>
    <row r="10" spans="1:11" ht="25.9" customHeight="1">
      <c r="A10" s="45" t="str">
        <f>'Słownik mat. (przykładowe ceny)'!A5</f>
        <v>MG-USG-003</v>
      </c>
      <c r="B10" s="45" t="str">
        <f>'Słownik mat. (przykładowe ceny)'!B5</f>
        <v>Podkładki higieniczne</v>
      </c>
      <c r="C10" s="45" t="str">
        <f>'Słownik mat. (przykładowe ceny)'!C5</f>
        <v>materiał jednorazowy</v>
      </c>
      <c r="D10" s="44">
        <v>120</v>
      </c>
      <c r="E10" s="55" t="str">
        <f>'Słownik mat. (przykładowe ceny)'!D5</f>
        <v xml:space="preserve">rolka </v>
      </c>
      <c r="F10" s="43">
        <v>1</v>
      </c>
      <c r="G10" s="23">
        <f>'Słownik mat. (przykładowe ceny)'!E5</f>
        <v>17.69</v>
      </c>
      <c r="H10" s="22">
        <f t="shared" si="0"/>
        <v>0.14741666666666667</v>
      </c>
      <c r="I10" s="11"/>
      <c r="J10" s="11"/>
      <c r="K10" s="11"/>
    </row>
    <row r="11" spans="1:11" ht="25.9" customHeight="1">
      <c r="A11" s="45" t="str">
        <f>'Słownik mat. (przykładowe ceny)'!A6</f>
        <v>MG-USG-004</v>
      </c>
      <c r="B11" s="45" t="str">
        <f>'Słownik mat. (przykładowe ceny)'!B6</f>
        <v>Żel do USG</v>
      </c>
      <c r="C11" s="45" t="str">
        <f>'Słownik mat. (przykładowe ceny)'!C6</f>
        <v>materiał zużywalny</v>
      </c>
      <c r="D11" s="44">
        <v>20</v>
      </c>
      <c r="E11" s="55" t="str">
        <f>'Słownik mat. (przykładowe ceny)'!D6</f>
        <v xml:space="preserve">butelka </v>
      </c>
      <c r="F11" s="43">
        <v>1</v>
      </c>
      <c r="G11" s="23">
        <f>'Słownik mat. (przykładowe ceny)'!E6</f>
        <v>2.21</v>
      </c>
      <c r="H11" s="22">
        <f t="shared" si="0"/>
        <v>0.1105</v>
      </c>
      <c r="I11" s="11"/>
      <c r="J11" s="11"/>
      <c r="K11" s="11"/>
    </row>
    <row r="12" spans="1:11" ht="25.9" customHeight="1">
      <c r="A12" s="45" t="str">
        <f>'Słownik mat. (przykładowe ceny)'!A7</f>
        <v>MG-USG-005</v>
      </c>
      <c r="B12" s="45" t="str">
        <f>'Słownik mat. (przykładowe ceny)'!B7</f>
        <v>Ręczniki przemysłowe</v>
      </c>
      <c r="C12" s="45" t="str">
        <f>'Słownik mat. (przykładowe ceny)'!C7</f>
        <v>materiał jednorazowy</v>
      </c>
      <c r="D12" s="44">
        <v>30</v>
      </c>
      <c r="E12" s="55" t="str">
        <f>'Słownik mat. (przykładowe ceny)'!D7</f>
        <v xml:space="preserve">rolka </v>
      </c>
      <c r="F12" s="43">
        <v>1</v>
      </c>
      <c r="G12" s="23">
        <f>'Słownik mat. (przykładowe ceny)'!E7</f>
        <v>5.79</v>
      </c>
      <c r="H12" s="22">
        <f t="shared" si="0"/>
        <v>0.193</v>
      </c>
      <c r="I12" s="11"/>
      <c r="J12" s="11"/>
      <c r="K12" s="11"/>
    </row>
    <row r="13" spans="1:11" ht="25.15" customHeight="1">
      <c r="A13" s="97" t="s">
        <v>97</v>
      </c>
      <c r="B13" s="98"/>
      <c r="C13" s="98"/>
      <c r="D13" s="98"/>
      <c r="E13" s="98"/>
      <c r="F13" s="98"/>
      <c r="G13" s="99"/>
      <c r="H13" s="53">
        <f>SUM(H8:H12)</f>
        <v>1.6555320512820515</v>
      </c>
      <c r="I13" s="11"/>
      <c r="J13" s="11"/>
      <c r="K13" s="11"/>
    </row>
    <row r="14" spans="1:11" ht="18.6" customHeight="1">
      <c r="A14" s="41"/>
      <c r="B14" s="41"/>
      <c r="C14" s="41"/>
      <c r="D14" s="41"/>
      <c r="E14" s="41"/>
      <c r="F14" s="41"/>
      <c r="G14" s="41"/>
      <c r="H14" s="41"/>
      <c r="I14" s="11"/>
      <c r="J14" s="11"/>
      <c r="K14" s="11"/>
    </row>
    <row r="15" spans="1:11" ht="15">
      <c r="A15" s="46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>
      <c r="A16" s="41" t="s">
        <v>99</v>
      </c>
      <c r="B16" s="47" t="s">
        <v>100</v>
      </c>
      <c r="C16" s="47" t="s">
        <v>101</v>
      </c>
      <c r="D16" s="11"/>
      <c r="E16" s="11"/>
      <c r="F16" s="11"/>
      <c r="G16" s="11"/>
      <c r="H16" s="11"/>
      <c r="I16" s="11"/>
      <c r="J16" s="11"/>
      <c r="K16" s="11"/>
    </row>
    <row r="17" spans="1:11" ht="25.15" customHeight="1">
      <c r="A17" s="48" t="s">
        <v>139</v>
      </c>
      <c r="B17" s="49">
        <f>'Stawki wynagrodzeń (przykład)'!E14</f>
        <v>85.55014760826268</v>
      </c>
      <c r="C17" s="49">
        <f>B17/60</f>
        <v>1.4258357934710446</v>
      </c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45">
      <c r="A19" s="31" t="s">
        <v>59</v>
      </c>
      <c r="B19" s="31" t="s">
        <v>102</v>
      </c>
      <c r="C19" s="31" t="s">
        <v>93</v>
      </c>
      <c r="D19" s="31" t="s">
        <v>103</v>
      </c>
      <c r="E19" s="31" t="s">
        <v>104</v>
      </c>
      <c r="F19" s="31" t="s">
        <v>105</v>
      </c>
      <c r="G19" s="31" t="s">
        <v>106</v>
      </c>
      <c r="H19" s="11"/>
      <c r="I19" s="11"/>
      <c r="J19" s="11"/>
      <c r="K19" s="11"/>
    </row>
    <row r="20" spans="1:11" ht="15">
      <c r="A20" s="50"/>
      <c r="B20" s="42" t="s">
        <v>53</v>
      </c>
      <c r="C20" s="42" t="s">
        <v>55</v>
      </c>
      <c r="D20" s="42" t="s">
        <v>56</v>
      </c>
      <c r="E20" s="42" t="s">
        <v>57</v>
      </c>
      <c r="F20" s="42" t="s">
        <v>58</v>
      </c>
      <c r="G20" s="51" t="s">
        <v>107</v>
      </c>
      <c r="H20" s="11"/>
      <c r="I20" s="11"/>
      <c r="J20" s="11"/>
      <c r="K20" s="11"/>
    </row>
    <row r="21" spans="1:11" ht="34.9" customHeight="1">
      <c r="A21" s="25">
        <v>1</v>
      </c>
      <c r="B21" s="73" t="str">
        <f>A17</f>
        <v>Lekarz radiolog</v>
      </c>
      <c r="C21" s="35">
        <v>1</v>
      </c>
      <c r="D21" s="25" t="s">
        <v>108</v>
      </c>
      <c r="E21" s="36">
        <v>15</v>
      </c>
      <c r="F21" s="52">
        <f>C17</f>
        <v>1.4258357934710446</v>
      </c>
      <c r="G21" s="28">
        <f>(E21/C21)*F21</f>
        <v>21.38753690206567</v>
      </c>
      <c r="H21" s="11"/>
      <c r="I21" s="11"/>
      <c r="J21" s="11"/>
      <c r="K21" s="11"/>
    </row>
    <row r="22" spans="1:11" ht="27" customHeight="1">
      <c r="A22" s="97" t="s">
        <v>109</v>
      </c>
      <c r="B22" s="98"/>
      <c r="C22" s="98"/>
      <c r="D22" s="98"/>
      <c r="E22" s="98"/>
      <c r="F22" s="98"/>
      <c r="G22" s="53">
        <f>SUM(G21:G21)</f>
        <v>21.38753690206567</v>
      </c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6.45" customHeight="1">
      <c r="A25" s="92" t="s">
        <v>110</v>
      </c>
      <c r="B25" s="92"/>
      <c r="C25" s="49">
        <f>H13</f>
        <v>1.6555320512820515</v>
      </c>
      <c r="D25" s="11"/>
      <c r="E25" s="11"/>
      <c r="F25" s="11"/>
      <c r="G25" s="11"/>
      <c r="H25" s="11"/>
      <c r="I25" s="11"/>
      <c r="J25" s="11"/>
      <c r="K25" s="11"/>
    </row>
    <row r="26" spans="1:11" ht="25.15" customHeight="1">
      <c r="A26" s="93" t="s">
        <v>111</v>
      </c>
      <c r="B26" s="93"/>
      <c r="C26" s="49">
        <f>G22</f>
        <v>21.38753690206567</v>
      </c>
      <c r="D26" s="11"/>
      <c r="E26" s="11"/>
      <c r="F26" s="11"/>
      <c r="G26" s="11"/>
      <c r="H26" s="11"/>
      <c r="I26" s="11"/>
      <c r="J26" s="11"/>
      <c r="K26" s="11"/>
    </row>
    <row r="27" spans="1:11" ht="25.15" customHeight="1">
      <c r="A27" s="94" t="s">
        <v>112</v>
      </c>
      <c r="B27" s="94"/>
      <c r="C27" s="72">
        <f>SUM(C25:C26)</f>
        <v>23.04306895334772</v>
      </c>
      <c r="D27" s="11"/>
      <c r="E27" s="11"/>
      <c r="F27" s="11"/>
      <c r="G27" s="11"/>
      <c r="H27" s="11"/>
      <c r="I27" s="11"/>
      <c r="J27" s="11"/>
      <c r="K27" s="11"/>
    </row>
  </sheetData>
  <mergeCells count="7">
    <mergeCell ref="A26:B26"/>
    <mergeCell ref="A27:B27"/>
    <mergeCell ref="B1:C1"/>
    <mergeCell ref="A4:C4"/>
    <mergeCell ref="A13:G13"/>
    <mergeCell ref="A22:F22"/>
    <mergeCell ref="A25:B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Klimkiewicz</dc:creator>
  <cp:keywords/>
  <dc:description/>
  <cp:lastModifiedBy>Edyta Rybacka</cp:lastModifiedBy>
  <dcterms:created xsi:type="dcterms:W3CDTF">2015-06-05T18:19:34Z</dcterms:created>
  <dcterms:modified xsi:type="dcterms:W3CDTF">2022-03-31T09:31:06Z</dcterms:modified>
  <cp:category/>
  <cp:version/>
  <cp:contentType/>
  <cp:contentStatus/>
</cp:coreProperties>
</file>