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228"/>
  <workbookPr/>
  <bookViews>
    <workbookView xWindow="65428" yWindow="65428" windowWidth="23256" windowHeight="12576" tabRatio="906" activeTab="4"/>
  </bookViews>
  <sheets>
    <sheet name="Wykaz procedur (przykład)" sheetId="1" r:id="rId1"/>
    <sheet name="Stawki wynagrodzeń (przykład)" sheetId="2" r:id="rId2"/>
    <sheet name="Słownik mat. (przykładowe ceny)" sheetId="4" r:id="rId3"/>
    <sheet name="Koszty normatywne (przykład)" sheetId="9" r:id="rId4"/>
    <sheet name="Koszty wytworzenia (przykład)" sheetId="10" r:id="rId5"/>
    <sheet name="85.131.1" sheetId="3" r:id="rId6"/>
    <sheet name="85.132.1" sheetId="5" r:id="rId7"/>
    <sheet name="85.132.2" sheetId="6" r:id="rId8"/>
    <sheet name="85.19.1" sheetId="7" r:id="rId9"/>
    <sheet name="85.19.2" sheetId="8" r:id="rId10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<sst xmlns="http://schemas.openxmlformats.org/spreadsheetml/2006/main" count="471" uniqueCount="170">
  <si>
    <t>85.132</t>
  </si>
  <si>
    <t>85.132.1</t>
  </si>
  <si>
    <t>Biopsja mammotomiczna pod kontrolą mammografii</t>
  </si>
  <si>
    <t>85.132.2</t>
  </si>
  <si>
    <t>Biopsja mammotomiczna pod kontrolą mammografii z założeniem klipsa</t>
  </si>
  <si>
    <t>85.131</t>
  </si>
  <si>
    <t>Biopsja gruboigłowa piersi wspomagana próżnią pod kontrolą USG</t>
  </si>
  <si>
    <t>85.19</t>
  </si>
  <si>
    <t>85.19.1</t>
  </si>
  <si>
    <t>Haczyk pod kontrolą usg</t>
  </si>
  <si>
    <t>85.19.2</t>
  </si>
  <si>
    <t>Haczyk pod kontrolą mammografu</t>
  </si>
  <si>
    <t>Lp</t>
  </si>
  <si>
    <t>Kod procedury według klasyfikacji 
ICD-9</t>
  </si>
  <si>
    <t>Kod świadczeniodawcy</t>
  </si>
  <si>
    <t>Nazwa procedury</t>
  </si>
  <si>
    <t>Nazwisko i imię</t>
  </si>
  <si>
    <t>Stanowisko</t>
  </si>
  <si>
    <t>Wynagrodzenie brutto
ROK 2020</t>
  </si>
  <si>
    <t>Wynagrodzenie brutto z ZUS pracodawcy
ROK 2020</t>
  </si>
  <si>
    <t>Pracownik 1</t>
  </si>
  <si>
    <t>Lekarz radiolog</t>
  </si>
  <si>
    <t>Pracownik 2</t>
  </si>
  <si>
    <t>Pracownik 3</t>
  </si>
  <si>
    <t>Pracownik 4</t>
  </si>
  <si>
    <t>Pracownik 5</t>
  </si>
  <si>
    <t>Średnia stawka w zł/godz. Lekarz radiolog</t>
  </si>
  <si>
    <t>Technik radiologii</t>
  </si>
  <si>
    <t>Średnia stawka w zł/godz. Technik radiologii</t>
  </si>
  <si>
    <t>Pielęgniarka</t>
  </si>
  <si>
    <t>Średnia stawka w zł/godz. Pielęgniarka</t>
  </si>
  <si>
    <t>Kod procedury według świadczeniodawcy</t>
  </si>
  <si>
    <t>Tabela 1. Koszty materiałowe</t>
  </si>
  <si>
    <t>Indeks materiału</t>
  </si>
  <si>
    <t xml:space="preserve">Materiał/lek/ środek spożywczy specjalnego przeznaczenia żywieniowego/wyrób medyczny </t>
  </si>
  <si>
    <t>Typ</t>
  </si>
  <si>
    <t>Liczba procedur</t>
  </si>
  <si>
    <t>Jednostka miary</t>
  </si>
  <si>
    <t>Ilość M zużyta na N procedur</t>
  </si>
  <si>
    <t>Cena jednostki miary</t>
  </si>
  <si>
    <t>Wkład do kosztu jednostkowego</t>
  </si>
  <si>
    <t>I</t>
  </si>
  <si>
    <t>D</t>
  </si>
  <si>
    <t>T</t>
  </si>
  <si>
    <t>N</t>
  </si>
  <si>
    <t>M</t>
  </si>
  <si>
    <t>L</t>
  </si>
  <si>
    <t>C</t>
  </si>
  <si>
    <t>U=(L/N)*C</t>
  </si>
  <si>
    <t>RAZEM</t>
  </si>
  <si>
    <t>Tabela 2. Koszty osobowe</t>
  </si>
  <si>
    <t>Stawka godzinowa personelu</t>
  </si>
  <si>
    <t>zł/godz.</t>
  </si>
  <si>
    <t>zł/minutę</t>
  </si>
  <si>
    <t>Lp.</t>
  </si>
  <si>
    <t>Grupa personelu</t>
  </si>
  <si>
    <t>Jednostka czasu</t>
  </si>
  <si>
    <t>Zużyta ilość M  na N procedur</t>
  </si>
  <si>
    <t>Koszt jednostki czasu M</t>
  </si>
  <si>
    <t>P=(L/N)*C</t>
  </si>
  <si>
    <t>minuta</t>
  </si>
  <si>
    <r>
      <t xml:space="preserve">RAZEM koszt materiałów bezpośrednich </t>
    </r>
    <r>
      <rPr>
        <b/>
        <sz val="11"/>
        <color theme="1"/>
        <rFont val="Calibri"/>
        <family val="2"/>
        <scheme val="minor"/>
      </rPr>
      <t>(tabela 1)</t>
    </r>
  </si>
  <si>
    <r>
      <t xml:space="preserve">RAZEM koszt pracy personelu </t>
    </r>
    <r>
      <rPr>
        <b/>
        <sz val="11"/>
        <color theme="1"/>
        <rFont val="Calibri"/>
        <family val="2"/>
        <scheme val="minor"/>
      </rPr>
      <t>(tabela 2)</t>
    </r>
  </si>
  <si>
    <t>Łącznie jednostkowy koszt normatywny procedury</t>
  </si>
  <si>
    <t>Materiał/lek/środek spożywczy specjalnego przeznaczenia żywieniowego/wyrób medyczny</t>
  </si>
  <si>
    <t>Cena jednostki miary w zł</t>
  </si>
  <si>
    <t>Rękawiczki jednorazowe</t>
  </si>
  <si>
    <t>materiał jednorazowy</t>
  </si>
  <si>
    <t>szt</t>
  </si>
  <si>
    <t xml:space="preserve">rolka </t>
  </si>
  <si>
    <t>Prześcieradło nieprzemakalne</t>
  </si>
  <si>
    <t>materiał niemedyczny</t>
  </si>
  <si>
    <t>opakowanie</t>
  </si>
  <si>
    <t>Strzykawka 20 ml</t>
  </si>
  <si>
    <t>Igła j/u 1,2</t>
  </si>
  <si>
    <t>MG-MAMMOT-001</t>
  </si>
  <si>
    <t>MG-MAMMOT-002</t>
  </si>
  <si>
    <t>MG-MAMMOT-003</t>
  </si>
  <si>
    <t>MG-MAMMOT-004</t>
  </si>
  <si>
    <t>MG-MAMMOT-005</t>
  </si>
  <si>
    <t>MG-MAMMOT-006</t>
  </si>
  <si>
    <t>MG-MAMMOT-007</t>
  </si>
  <si>
    <t>MG-MAMMOT-008</t>
  </si>
  <si>
    <t>MG-MAMMOT-009</t>
  </si>
  <si>
    <t>MG-MAMMOT-010</t>
  </si>
  <si>
    <t>MG-MAMMOT-011</t>
  </si>
  <si>
    <t>MG-MAMMOT-012</t>
  </si>
  <si>
    <t>MG-MAMMOT-013</t>
  </si>
  <si>
    <t>MG-MAMMOT-014</t>
  </si>
  <si>
    <t>MG-MAMMOT-015</t>
  </si>
  <si>
    <t>MG-MAMMOT-016</t>
  </si>
  <si>
    <t>MG-MAMMOT-017</t>
  </si>
  <si>
    <t>MG-MAMMOT-018</t>
  </si>
  <si>
    <t>MG-MAMMOT-019</t>
  </si>
  <si>
    <t>MG-MAMMOT-020</t>
  </si>
  <si>
    <t>MG-MAMMOT-021</t>
  </si>
  <si>
    <t>MG-MAMMOT-022</t>
  </si>
  <si>
    <t>środek dezynfekcyjny</t>
  </si>
  <si>
    <t>środek miejscowy do znieczulenia</t>
  </si>
  <si>
    <t>materiał zużywalny</t>
  </si>
  <si>
    <t xml:space="preserve">butelka </t>
  </si>
  <si>
    <t>MG-MAMMOT-023</t>
  </si>
  <si>
    <t>MG-MAMMOT-024</t>
  </si>
  <si>
    <t>Nerka jednorazowa(op=300szt)</t>
  </si>
  <si>
    <t>Serweta sterylna</t>
  </si>
  <si>
    <t>Rękawice sterylne</t>
  </si>
  <si>
    <t>pakiet</t>
  </si>
  <si>
    <t>Strzykawka 10 ml</t>
  </si>
  <si>
    <t>Ostrza Nr 10A</t>
  </si>
  <si>
    <t>Cosmopor E 7,2 x 5 cm a 1 szt</t>
  </si>
  <si>
    <t>materiał opatrunkowy</t>
  </si>
  <si>
    <t>Osłonka medyczna</t>
  </si>
  <si>
    <t>Ubranie operac.jednora. kpl.(spod+bluza)</t>
  </si>
  <si>
    <t>MG-MAMMOT-025</t>
  </si>
  <si>
    <t>MG-MAMMOT-026</t>
  </si>
  <si>
    <t>MG-MAMMOT-027</t>
  </si>
  <si>
    <t>komplet</t>
  </si>
  <si>
    <t>Igła do biop.półaut.14Gx160/100mm</t>
  </si>
  <si>
    <t>Pojemnik BioSafe z formaliną 60ml</t>
  </si>
  <si>
    <t>Pojemnik BiopSafe z formaliną 20ml</t>
  </si>
  <si>
    <t>Lignocainum hydrochloricum, 1%, iniekcje, 20 ml, 5 fiolek</t>
  </si>
  <si>
    <t>fiolka</t>
  </si>
  <si>
    <t>Podkładki higieniczne.
1 rolka = średnio 120 pacjentów</t>
  </si>
  <si>
    <t>Ręczniki przemysłowe.
1 rolka = średnio 30 pacjentów</t>
  </si>
  <si>
    <t>Skinsept Pur (46 g + 27 g + 1 g)/ 100 g, preparat do odkażania skóry, 350 ml.
Opakowanie = średnio 30 pacjentów</t>
  </si>
  <si>
    <t>Żel do USG 0,5 l przeźroczysty
1 butelka = średnio 20 pacjentów</t>
  </si>
  <si>
    <t>Papier do drukarki USG
1 rolka = średnio 65 pacjentów</t>
  </si>
  <si>
    <t>MG-MAMMOT-028</t>
  </si>
  <si>
    <t>Wymienny zbiornik próżniowy</t>
  </si>
  <si>
    <t>Klisza RTG o wymiarach 18 x 24 cm - opakowanie zawiera 50 szt.</t>
  </si>
  <si>
    <t>materiał do badań obrazowych</t>
  </si>
  <si>
    <t>Utrwalacz Carestream Kodak RP X-OMAT LG RTG. Opakowanie zawiera 20 l. Cena 1 litra 6,80 zł; wymiana średnio 4 l co 3 dni = około 150 badań.</t>
  </si>
  <si>
    <t>odczynnik do badań obrazowych</t>
  </si>
  <si>
    <t>litr</t>
  </si>
  <si>
    <t>Wywoływacz Carestream Kodak X-OMAT EX2. Opakowanie zawiera 20 l. Cena 1 litra 11,25 zł; wymiana średnio 4 l co 3 dni = około 150 badań.</t>
  </si>
  <si>
    <t>Szara koperta do dużych zdjęć. Opakowanie zawiera 1.000 szt.</t>
  </si>
  <si>
    <t>MG-MAMMOT-029</t>
  </si>
  <si>
    <t>Igła biopsyjna mamm.MHUS/MST 8/12 ,10/12</t>
  </si>
  <si>
    <t>MG-MAMMOT-030</t>
  </si>
  <si>
    <t>MG-MAMMOT-031</t>
  </si>
  <si>
    <t>MG-MAMMOT-032</t>
  </si>
  <si>
    <t>MG-MAMMOT-033</t>
  </si>
  <si>
    <t>Prowadnica sondy Fisher (8G, 11G, 14G).
Prowadnica = średnio  10 pacjentów</t>
  </si>
  <si>
    <t>Zestaw rurek.
1 zestaw = 1 pacjent</t>
  </si>
  <si>
    <t>zestaw</t>
  </si>
  <si>
    <t>Płytka Petriego</t>
  </si>
  <si>
    <t>Zaciskowy znacznik tkanek (klips)</t>
  </si>
  <si>
    <t>Aethylum chloratum Filofarm, aerozol, 70 g
1 opakowanie = średnio 25 pacjentów</t>
  </si>
  <si>
    <t>Igła lokalizacyjna - haczyk</t>
  </si>
  <si>
    <t>Tabela 1</t>
  </si>
  <si>
    <t>Tabela 2</t>
  </si>
  <si>
    <t>Łącznie jednostkowy koszt normatywny</t>
  </si>
  <si>
    <t>Tabela zużycia materiałów, leków, środków spożywczych specjalnego przeznaczenia żywieniowego i wyrobów medycznych (koszty materiałowe)</t>
  </si>
  <si>
    <t>Tabela nakładu czasu pracy osób wykonujących procedurę
(koszty osobowe)</t>
  </si>
  <si>
    <t>Liczba wykonanych procedur</t>
  </si>
  <si>
    <t>Całkowity koszt normatywny</t>
  </si>
  <si>
    <t>Wartość jednostki kalkulacyjnej</t>
  </si>
  <si>
    <t xml:space="preserve">Koszt wytworzenia procedury medycznej </t>
  </si>
  <si>
    <t>7=5+6</t>
  </si>
  <si>
    <t>9=7x8</t>
  </si>
  <si>
    <t>11=7x10</t>
  </si>
  <si>
    <t>Suma jednostek kalkulacyjnych</t>
  </si>
  <si>
    <t>Koszt wytworzenia OPK Pracownia Mammotomiczna w miesiącu</t>
  </si>
  <si>
    <t>Data sporządzenia/aktualizacji</t>
  </si>
  <si>
    <t>Akceptacja Kierownika (OPK proceduralnego)</t>
  </si>
  <si>
    <t>Wykaz (przykładowych) procedur medycznych wykonywanych w Pracowni Mammotomicznej</t>
  </si>
  <si>
    <t>Pracownia Mammotomiczna - przykładowy słownik materiałów bezpośrednich wraz z cenami</t>
  </si>
  <si>
    <t>Przykładowe stawki wynagrodzeń personelu medycznego zaangażowanego w realizację procedur wykonywanych w Pracowni Mammotomicznej</t>
  </si>
  <si>
    <t xml:space="preserve">Zestawienie jednostkowych kosztów normatywnych przykładowych procedur medycznych wykonywanych w Pracowni Mammotomicznej </t>
  </si>
  <si>
    <t>Zestawienie jednostkowych kosztów wytworzenia przykładowych procedur medycznych wykonywanych w Pracowni Mammotomicznej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</si>
</sst>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zł-415]_-;\-* #,##0.00\ [$zł-415]_-;_-* &quot;-&quot;??\ [$zł-415]_-;_-@_-"/>
    <numFmt numFmtId="165" formatCode="#,##0.00\ &quot;zł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color rgb="FFC65911"/>
      <name val="Calibri"/>
      <family val="2"/>
      <scheme val="minor"/>
    </font>
    <font>
      <b/>
      <sz val="12"/>
      <color rgb="FFC659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indexed="8"/>
      <name val="Calibri"/>
      <family val="2"/>
      <scheme val="minor"/>
    </font>
    <font>
      <b/>
      <sz val="12"/>
      <color rgb="FFCC99FF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color rgb="FFC05032"/>
      <name val="Calibri"/>
      <family val="2"/>
      <scheme val="minor"/>
    </font>
    <font>
      <sz val="12"/>
      <color rgb="FFC0503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503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90">
    <xf numFmtId="0" fontId="0" fillId="0" borderId="0" xfId="0"/>
    <xf numFmtId="0" fontId="5" fillId="0" borderId="1" xfId="20" applyFont="1" applyFill="1" applyBorder="1" applyAlignment="1">
      <alignment horizontal="center" vertical="center" wrapText="1"/>
      <protection/>
    </xf>
    <xf numFmtId="0" fontId="5" fillId="0" borderId="1" xfId="20" applyFont="1" applyFill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4" fontId="0" fillId="0" borderId="0" xfId="0" applyNumberFormat="1" applyFont="1" applyAlignment="1">
      <alignment horizontal="right" vertical="center" wrapText="1"/>
    </xf>
    <xf numFmtId="165" fontId="0" fillId="0" borderId="1" xfId="0" applyNumberFormat="1" applyFont="1" applyBorder="1" applyAlignment="1">
      <alignment vertical="center" wrapText="1"/>
    </xf>
    <xf numFmtId="164" fontId="0" fillId="0" borderId="0" xfId="0" applyNumberFormat="1" applyAlignment="1">
      <alignment horizontal="right" vertical="center" wrapText="1"/>
    </xf>
    <xf numFmtId="165" fontId="0" fillId="0" borderId="1" xfId="0" applyNumberFormat="1" applyFont="1" applyBorder="1" applyAlignment="1">
      <alignment horizontal="right" vertical="center" wrapText="1"/>
    </xf>
    <xf numFmtId="2" fontId="0" fillId="0" borderId="0" xfId="0" applyNumberFormat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0" fillId="0" borderId="4" xfId="0" applyBorder="1" applyAlignment="1">
      <alignment vertical="center" wrapText="1"/>
    </xf>
    <xf numFmtId="164" fontId="0" fillId="0" borderId="4" xfId="0" applyNumberFormat="1" applyBorder="1" applyAlignment="1">
      <alignment horizontal="right" vertical="center" wrapText="1"/>
    </xf>
    <xf numFmtId="164" fontId="0" fillId="0" borderId="4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64" fontId="0" fillId="0" borderId="3" xfId="0" applyNumberFormat="1" applyBorder="1" applyAlignment="1">
      <alignment horizontal="right" vertical="center" wrapText="1"/>
    </xf>
    <xf numFmtId="164" fontId="0" fillId="0" borderId="3" xfId="0" applyNumberFormat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 wrapText="1"/>
    </xf>
    <xf numFmtId="164" fontId="14" fillId="0" borderId="1" xfId="0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65" fontId="0" fillId="0" borderId="0" xfId="0" applyNumberFormat="1" applyFont="1" applyAlignment="1">
      <alignment horizontal="right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164" fontId="0" fillId="0" borderId="1" xfId="0" applyNumberForma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8" fillId="0" borderId="0" xfId="20" applyFont="1" applyAlignment="1">
      <alignment horizontal="center" vertical="center" wrapText="1"/>
      <protection/>
    </xf>
    <xf numFmtId="0" fontId="18" fillId="0" borderId="0" xfId="20" applyFont="1" applyAlignment="1">
      <alignment vertical="center" wrapText="1"/>
      <protection/>
    </xf>
    <xf numFmtId="0" fontId="2" fillId="4" borderId="6" xfId="20" applyFont="1" applyFill="1" applyBorder="1" applyAlignment="1">
      <alignment horizontal="center" vertical="center" wrapText="1"/>
      <protection/>
    </xf>
    <xf numFmtId="0" fontId="2" fillId="4" borderId="7" xfId="20" applyFont="1" applyFill="1" applyBorder="1" applyAlignment="1">
      <alignment horizontal="center" vertical="center" wrapText="1"/>
      <protection/>
    </xf>
    <xf numFmtId="0" fontId="2" fillId="4" borderId="8" xfId="20" applyFont="1" applyFill="1" applyBorder="1" applyAlignment="1">
      <alignment horizontal="center" vertical="center" wrapText="1"/>
      <protection/>
    </xf>
    <xf numFmtId="0" fontId="2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/>
    </xf>
    <xf numFmtId="165" fontId="2" fillId="4" borderId="1" xfId="0" applyNumberFormat="1" applyFont="1" applyFill="1" applyBorder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164" fontId="2" fillId="4" borderId="3" xfId="0" applyNumberFormat="1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Fill="1"/>
    <xf numFmtId="164" fontId="2" fillId="4" borderId="1" xfId="0" applyNumberFormat="1" applyFont="1" applyFill="1" applyBorder="1" applyAlignment="1">
      <alignment vertical="center" wrapText="1"/>
    </xf>
    <xf numFmtId="165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0" fillId="0" borderId="1" xfId="0" applyNumberForma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20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workbookViewId="0" topLeftCell="A1">
      <selection activeCell="I9" sqref="I9"/>
    </sheetView>
  </sheetViews>
  <sheetFormatPr defaultColWidth="9.140625" defaultRowHeight="15"/>
  <cols>
    <col min="1" max="1" width="7.28125" style="0" customWidth="1"/>
    <col min="2" max="2" width="22.28125" style="0" customWidth="1"/>
    <col min="3" max="3" width="22.57421875" style="0" customWidth="1"/>
    <col min="4" max="4" width="57.140625" style="0" customWidth="1"/>
  </cols>
  <sheetData>
    <row r="1" spans="1:4" s="3" customFormat="1" ht="28.2" customHeight="1">
      <c r="A1" s="73" t="s">
        <v>165</v>
      </c>
      <c r="B1" s="73"/>
      <c r="C1" s="73"/>
      <c r="D1" s="73"/>
    </row>
    <row r="2" spans="1:4" s="3" customFormat="1" ht="51.6" customHeight="1">
      <c r="A2" s="55" t="s">
        <v>12</v>
      </c>
      <c r="B2" s="56" t="s">
        <v>13</v>
      </c>
      <c r="C2" s="56" t="s">
        <v>14</v>
      </c>
      <c r="D2" s="57" t="s">
        <v>15</v>
      </c>
    </row>
    <row r="3" spans="1:4" ht="37.8" customHeight="1">
      <c r="A3" s="1">
        <v>1</v>
      </c>
      <c r="B3" s="1" t="s">
        <v>5</v>
      </c>
      <c r="C3" s="1" t="s">
        <v>5</v>
      </c>
      <c r="D3" s="2" t="s">
        <v>6</v>
      </c>
    </row>
    <row r="4" spans="1:4" ht="37.8" customHeight="1">
      <c r="A4" s="1">
        <v>2</v>
      </c>
      <c r="B4" s="1" t="s">
        <v>0</v>
      </c>
      <c r="C4" s="1" t="s">
        <v>1</v>
      </c>
      <c r="D4" s="2" t="s">
        <v>2</v>
      </c>
    </row>
    <row r="5" spans="1:4" ht="37.8" customHeight="1">
      <c r="A5" s="1">
        <v>3</v>
      </c>
      <c r="B5" s="1" t="s">
        <v>0</v>
      </c>
      <c r="C5" s="1" t="s">
        <v>3</v>
      </c>
      <c r="D5" s="2" t="s">
        <v>4</v>
      </c>
    </row>
    <row r="6" spans="1:4" ht="37.8" customHeight="1">
      <c r="A6" s="1">
        <v>4</v>
      </c>
      <c r="B6" s="1" t="s">
        <v>7</v>
      </c>
      <c r="C6" s="1" t="s">
        <v>8</v>
      </c>
      <c r="D6" s="2" t="s">
        <v>9</v>
      </c>
    </row>
    <row r="7" spans="1:4" ht="37.8" customHeight="1">
      <c r="A7" s="1">
        <v>5</v>
      </c>
      <c r="B7" s="1" t="s">
        <v>7</v>
      </c>
      <c r="C7" s="1" t="s">
        <v>10</v>
      </c>
      <c r="D7" s="2" t="s">
        <v>11</v>
      </c>
    </row>
    <row r="10" spans="1:4" s="54" customFormat="1" ht="31.2" customHeight="1">
      <c r="A10" s="53"/>
      <c r="B10" s="53" t="s">
        <v>163</v>
      </c>
      <c r="D10" s="53" t="s">
        <v>164</v>
      </c>
    </row>
  </sheetData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E71D3-A98C-4DDB-901A-F477C6F561D6}">
  <dimension ref="A1:H49"/>
  <sheetViews>
    <sheetView workbookViewId="0" topLeftCell="A13">
      <selection activeCell="H41" sqref="H41"/>
    </sheetView>
  </sheetViews>
  <sheetFormatPr defaultColWidth="9.140625" defaultRowHeight="15"/>
  <cols>
    <col min="1" max="1" width="26.8515625" style="0" customWidth="1"/>
    <col min="2" max="2" width="47.00390625" style="0" customWidth="1"/>
    <col min="3" max="3" width="20.421875" style="0" customWidth="1"/>
    <col min="4" max="4" width="14.57421875" style="0" customWidth="1"/>
    <col min="5" max="5" width="12.28125" style="0" customWidth="1"/>
    <col min="6" max="6" width="13.7109375" style="0" customWidth="1"/>
    <col min="7" max="7" width="14.00390625" style="0" customWidth="1"/>
    <col min="8" max="8" width="15.421875" style="0" customWidth="1"/>
  </cols>
  <sheetData>
    <row r="1" spans="1:3" s="3" customFormat="1" ht="26.4" customHeight="1">
      <c r="A1" s="12" t="s">
        <v>15</v>
      </c>
      <c r="B1" s="87" t="str">
        <f>'Wykaz procedur (przykład)'!D7</f>
        <v>Haczyk pod kontrolą mammografu</v>
      </c>
      <c r="C1" s="87"/>
    </row>
    <row r="2" spans="1:3" s="3" customFormat="1" ht="28.8">
      <c r="A2" s="12" t="s">
        <v>31</v>
      </c>
      <c r="B2" s="63" t="str">
        <f>'Wykaz procedur (przykład)'!C7</f>
        <v>85.19.2</v>
      </c>
      <c r="C2" s="64"/>
    </row>
    <row r="3" spans="1:3" s="3" customFormat="1" ht="15.6">
      <c r="A3" s="12"/>
      <c r="B3" s="14"/>
      <c r="C3" s="13"/>
    </row>
    <row r="4" s="3" customFormat="1" ht="15"/>
    <row r="5" s="3" customFormat="1" ht="15">
      <c r="A5" s="12" t="s">
        <v>32</v>
      </c>
    </row>
    <row r="6" s="3" customFormat="1" ht="15"/>
    <row r="7" spans="1:8" s="16" customFormat="1" ht="28.8">
      <c r="A7" s="15" t="s">
        <v>33</v>
      </c>
      <c r="B7" s="15" t="s">
        <v>34</v>
      </c>
      <c r="C7" s="15" t="s">
        <v>35</v>
      </c>
      <c r="D7" s="15" t="s">
        <v>36</v>
      </c>
      <c r="E7" s="15" t="s">
        <v>37</v>
      </c>
      <c r="F7" s="15" t="s">
        <v>38</v>
      </c>
      <c r="G7" s="15" t="s">
        <v>39</v>
      </c>
      <c r="H7" s="15" t="s">
        <v>40</v>
      </c>
    </row>
    <row r="8" spans="1:8" s="16" customFormat="1" ht="15.6">
      <c r="A8" s="17" t="s">
        <v>41</v>
      </c>
      <c r="B8" s="17" t="s">
        <v>42</v>
      </c>
      <c r="C8" s="17" t="s">
        <v>43</v>
      </c>
      <c r="D8" s="17" t="s">
        <v>44</v>
      </c>
      <c r="E8" s="17" t="s">
        <v>45</v>
      </c>
      <c r="F8" s="17" t="s">
        <v>46</v>
      </c>
      <c r="G8" s="17" t="s">
        <v>47</v>
      </c>
      <c r="H8" s="18" t="s">
        <v>48</v>
      </c>
    </row>
    <row r="9" spans="1:8" s="16" customFormat="1" ht="26.4" customHeight="1">
      <c r="A9" s="19" t="str">
        <f>'Słownik mat. (przykładowe ceny)'!A3</f>
        <v>MG-MAMMOT-001</v>
      </c>
      <c r="B9" s="19" t="str">
        <f>'Słownik mat. (przykładowe ceny)'!B3</f>
        <v>Rękawiczki jednorazowe</v>
      </c>
      <c r="C9" s="20" t="str">
        <f>'Słownik mat. (przykładowe ceny)'!C3</f>
        <v>materiał jednorazowy</v>
      </c>
      <c r="D9" s="4">
        <v>1</v>
      </c>
      <c r="E9" s="4" t="str">
        <f>'Słownik mat. (przykładowe ceny)'!D3</f>
        <v>szt</v>
      </c>
      <c r="F9" s="4">
        <v>4</v>
      </c>
      <c r="G9" s="21">
        <f>'Słownik mat. (przykładowe ceny)'!E3</f>
        <v>0.45</v>
      </c>
      <c r="H9" s="22">
        <f aca="true" t="shared" si="0" ref="H9:H15">(F9/D9)*G9</f>
        <v>1.8</v>
      </c>
    </row>
    <row r="10" spans="1:8" s="16" customFormat="1" ht="26.4" customHeight="1">
      <c r="A10" s="19" t="str">
        <f>'Słownik mat. (przykładowe ceny)'!A4</f>
        <v>MG-MAMMOT-002</v>
      </c>
      <c r="B10" s="19" t="str">
        <f>'Słownik mat. (przykładowe ceny)'!B4</f>
        <v>Rękawice sterylne</v>
      </c>
      <c r="C10" s="20" t="str">
        <f>'Słownik mat. (przykładowe ceny)'!C4</f>
        <v>materiał jednorazowy</v>
      </c>
      <c r="D10" s="4">
        <v>1</v>
      </c>
      <c r="E10" s="4" t="str">
        <f>'Słownik mat. (przykładowe ceny)'!D4</f>
        <v>pakiet</v>
      </c>
      <c r="F10" s="4">
        <v>1</v>
      </c>
      <c r="G10" s="21">
        <f>'Słownik mat. (przykładowe ceny)'!E4</f>
        <v>2.76</v>
      </c>
      <c r="H10" s="22">
        <f t="shared" si="0"/>
        <v>2.76</v>
      </c>
    </row>
    <row r="11" spans="1:8" s="16" customFormat="1" ht="30.6" customHeight="1">
      <c r="A11" s="19" t="str">
        <f>'Słownik mat. (przykładowe ceny)'!A6</f>
        <v>MG-MAMMOT-004</v>
      </c>
      <c r="B11" s="19" t="str">
        <f>'Słownik mat. (przykładowe ceny)'!B6</f>
        <v>Podkładki higieniczne.
1 rolka = średnio 120 pacjentów</v>
      </c>
      <c r="C11" s="20" t="str">
        <f>'Słownik mat. (przykładowe ceny)'!C6</f>
        <v>materiał jednorazowy</v>
      </c>
      <c r="D11" s="4">
        <v>120</v>
      </c>
      <c r="E11" s="4" t="str">
        <f>'Słownik mat. (przykładowe ceny)'!D6</f>
        <v xml:space="preserve">rolka </v>
      </c>
      <c r="F11" s="4">
        <v>1</v>
      </c>
      <c r="G11" s="21">
        <f>'Słownik mat. (przykładowe ceny)'!E6</f>
        <v>17.69</v>
      </c>
      <c r="H11" s="22">
        <f t="shared" si="0"/>
        <v>0.14741666666666667</v>
      </c>
    </row>
    <row r="12" spans="1:8" s="16" customFormat="1" ht="32.4" customHeight="1">
      <c r="A12" s="19" t="str">
        <f>'Słownik mat. (przykładowe ceny)'!A7</f>
        <v>MG-MAMMOT-005</v>
      </c>
      <c r="B12" s="19" t="str">
        <f>'Słownik mat. (przykładowe ceny)'!B7</f>
        <v>Ręczniki przemysłowe.
1 rolka = średnio 30 pacjentów</v>
      </c>
      <c r="C12" s="20" t="str">
        <f>'Słownik mat. (przykładowe ceny)'!C7</f>
        <v>materiał jednorazowy</v>
      </c>
      <c r="D12" s="4">
        <v>30</v>
      </c>
      <c r="E12" s="4" t="str">
        <f>'Słownik mat. (przykładowe ceny)'!D7</f>
        <v xml:space="preserve">rolka </v>
      </c>
      <c r="F12" s="4">
        <v>1</v>
      </c>
      <c r="G12" s="21">
        <f>'Słownik mat. (przykładowe ceny)'!E7</f>
        <v>5.79</v>
      </c>
      <c r="H12" s="22">
        <f t="shared" si="0"/>
        <v>0.193</v>
      </c>
    </row>
    <row r="13" spans="1:8" s="16" customFormat="1" ht="32.4" customHeight="1">
      <c r="A13" s="19" t="str">
        <f>'Słownik mat. (przykładowe ceny)'!A11</f>
        <v>MG-MAMMOT-009</v>
      </c>
      <c r="B13" s="19" t="str">
        <f>'Słownik mat. (przykładowe ceny)'!B11</f>
        <v>Aethylum chloratum Filofarm, aerozol, 70 g
1 opakowanie = średnio 25 pacjentów</v>
      </c>
      <c r="C13" s="20" t="str">
        <f>'Słownik mat. (przykładowe ceny)'!C11</f>
        <v>środek miejscowy do znieczulenia</v>
      </c>
      <c r="D13" s="4">
        <v>25</v>
      </c>
      <c r="E13" s="4" t="str">
        <f>'Słownik mat. (przykładowe ceny)'!D11</f>
        <v>opakowanie</v>
      </c>
      <c r="F13" s="4">
        <v>1</v>
      </c>
      <c r="G13" s="21">
        <f>'Słownik mat. (przykładowe ceny)'!E11</f>
        <v>34.99</v>
      </c>
      <c r="H13" s="22">
        <f t="shared" si="0"/>
        <v>1.3996000000000002</v>
      </c>
    </row>
    <row r="14" spans="1:8" s="16" customFormat="1" ht="32.4" customHeight="1">
      <c r="A14" s="19" t="str">
        <f>'Słownik mat. (przykładowe ceny)'!A26</f>
        <v>MG-MAMMOT-024</v>
      </c>
      <c r="B14" s="19" t="str">
        <f>'Słownik mat. (przykładowe ceny)'!B26</f>
        <v>Igła lokalizacyjna - haczyk</v>
      </c>
      <c r="C14" s="20" t="str">
        <f>'Słownik mat. (przykładowe ceny)'!C26</f>
        <v>materiał jednorazowy</v>
      </c>
      <c r="D14" s="39">
        <v>1</v>
      </c>
      <c r="E14" s="4" t="str">
        <f>'Słownik mat. (przykładowe ceny)'!D26</f>
        <v>szt</v>
      </c>
      <c r="F14" s="4">
        <v>1</v>
      </c>
      <c r="G14" s="21">
        <f>'Słownik mat. (przykładowe ceny)'!E26</f>
        <v>57.08</v>
      </c>
      <c r="H14" s="22">
        <f t="shared" si="0"/>
        <v>57.08</v>
      </c>
    </row>
    <row r="15" spans="1:8" s="16" customFormat="1" ht="27" customHeight="1">
      <c r="A15" s="19" t="str">
        <f>'Słownik mat. (przykładowe ceny)'!A15</f>
        <v>MG-MAMMOT-013</v>
      </c>
      <c r="B15" s="19" t="str">
        <f>'Słownik mat. (przykładowe ceny)'!B15</f>
        <v>Serweta sterylna</v>
      </c>
      <c r="C15" s="20" t="str">
        <f>'Słownik mat. (przykładowe ceny)'!C15</f>
        <v>materiał jednorazowy</v>
      </c>
      <c r="D15" s="39">
        <v>1</v>
      </c>
      <c r="E15" s="4" t="str">
        <f>'Słownik mat. (przykładowe ceny)'!D15</f>
        <v>szt</v>
      </c>
      <c r="F15" s="4">
        <v>1</v>
      </c>
      <c r="G15" s="21">
        <f>'Słownik mat. (przykładowe ceny)'!E15</f>
        <v>1.71</v>
      </c>
      <c r="H15" s="22">
        <f t="shared" si="0"/>
        <v>1.71</v>
      </c>
    </row>
    <row r="16" spans="1:8" s="16" customFormat="1" ht="27" customHeight="1">
      <c r="A16" s="19" t="str">
        <f>'Słownik mat. (przykładowe ceny)'!A20</f>
        <v>MG-MAMMOT-018</v>
      </c>
      <c r="B16" s="19" t="str">
        <f>'Słownik mat. (przykładowe ceny)'!B20</f>
        <v>Cosmopor E 7,2 x 5 cm a 1 szt</v>
      </c>
      <c r="C16" s="20" t="str">
        <f>'Słownik mat. (przykładowe ceny)'!C20</f>
        <v>materiał opatrunkowy</v>
      </c>
      <c r="D16" s="39">
        <v>1</v>
      </c>
      <c r="E16" s="4" t="str">
        <f>'Słownik mat. (przykładowe ceny)'!D20</f>
        <v>szt</v>
      </c>
      <c r="F16" s="4">
        <v>1</v>
      </c>
      <c r="G16" s="21">
        <f>'Słownik mat. (przykładowe ceny)'!E20</f>
        <v>0.21</v>
      </c>
      <c r="H16" s="22">
        <f aca="true" t="shared" si="1" ref="H16:H20">(F16/D16)*G16</f>
        <v>0.21</v>
      </c>
    </row>
    <row r="17" spans="1:8" s="16" customFormat="1" ht="33" customHeight="1">
      <c r="A17" s="19" t="str">
        <f>'Słownik mat. (przykładowe ceny)'!A32</f>
        <v>MG-MAMMOT-030</v>
      </c>
      <c r="B17" s="19" t="str">
        <f>'Słownik mat. (przykładowe ceny)'!B32</f>
        <v>Klisza RTG o wymiarach 18 x 24 cm - opakowanie zawiera 50 szt.</v>
      </c>
      <c r="C17" s="20" t="str">
        <f>'Słownik mat. (przykładowe ceny)'!C32</f>
        <v>materiał do badań obrazowych</v>
      </c>
      <c r="D17" s="39">
        <v>50</v>
      </c>
      <c r="E17" s="4" t="str">
        <f>'Słownik mat. (przykładowe ceny)'!D32</f>
        <v>opakowanie</v>
      </c>
      <c r="F17" s="39">
        <v>5</v>
      </c>
      <c r="G17" s="21">
        <f>'Słownik mat. (przykładowe ceny)'!E32</f>
        <v>157.3</v>
      </c>
      <c r="H17" s="22">
        <f t="shared" si="1"/>
        <v>15.730000000000002</v>
      </c>
    </row>
    <row r="18" spans="1:8" s="16" customFormat="1" ht="46.2" customHeight="1">
      <c r="A18" s="19" t="str">
        <f>'Słownik mat. (przykładowe ceny)'!A33</f>
        <v>MG-MAMMOT-031</v>
      </c>
      <c r="B18" s="19" t="str">
        <f>'Słownik mat. (przykładowe ceny)'!B33</f>
        <v>Utrwalacz Carestream Kodak RP X-OMAT LG RTG. Opakowanie zawiera 20 l. Cena 1 litra 6,80 zł; wymiana średnio 4 l co 3 dni = około 150 badań.</v>
      </c>
      <c r="C18" s="20" t="str">
        <f>'Słownik mat. (przykładowe ceny)'!C33</f>
        <v>odczynnik do badań obrazowych</v>
      </c>
      <c r="D18" s="39">
        <v>150</v>
      </c>
      <c r="E18" s="4" t="str">
        <f>'Słownik mat. (przykładowe ceny)'!D33</f>
        <v>litr</v>
      </c>
      <c r="F18" s="39">
        <v>4</v>
      </c>
      <c r="G18" s="21">
        <f>'Słownik mat. (przykładowe ceny)'!E33</f>
        <v>6.8</v>
      </c>
      <c r="H18" s="22">
        <f t="shared" si="1"/>
        <v>0.18133333333333335</v>
      </c>
    </row>
    <row r="19" spans="1:8" s="16" customFormat="1" ht="45" customHeight="1">
      <c r="A19" s="19" t="str">
        <f>'Słownik mat. (przykładowe ceny)'!A34</f>
        <v>MG-MAMMOT-032</v>
      </c>
      <c r="B19" s="19" t="str">
        <f>'Słownik mat. (przykładowe ceny)'!B34</f>
        <v>Wywoływacz Carestream Kodak X-OMAT EX2. Opakowanie zawiera 20 l. Cena 1 litra 11,25 zł; wymiana średnio 4 l co 3 dni = około 150 badań.</v>
      </c>
      <c r="C19" s="20" t="str">
        <f>'Słownik mat. (przykładowe ceny)'!C34</f>
        <v>odczynnik do badań obrazowych</v>
      </c>
      <c r="D19" s="39">
        <v>150</v>
      </c>
      <c r="E19" s="4" t="str">
        <f>'Słownik mat. (przykładowe ceny)'!D34</f>
        <v>litr</v>
      </c>
      <c r="F19" s="39">
        <v>4</v>
      </c>
      <c r="G19" s="21">
        <f>'Słownik mat. (przykładowe ceny)'!E34</f>
        <v>11.25</v>
      </c>
      <c r="H19" s="22">
        <f t="shared" si="1"/>
        <v>0.30000000000000004</v>
      </c>
    </row>
    <row r="20" spans="1:8" s="16" customFormat="1" ht="33.6" customHeight="1">
      <c r="A20" s="19" t="str">
        <f>'Słownik mat. (przykładowe ceny)'!A35</f>
        <v>MG-MAMMOT-033</v>
      </c>
      <c r="B20" s="19" t="str">
        <f>'Słownik mat. (przykładowe ceny)'!B35</f>
        <v>Szara koperta do dużych zdjęć. Opakowanie zawiera 1.000 szt.</v>
      </c>
      <c r="C20" s="20" t="str">
        <f>'Słownik mat. (przykładowe ceny)'!C35</f>
        <v>materiał niemedyczny</v>
      </c>
      <c r="D20" s="39">
        <v>1000</v>
      </c>
      <c r="E20" s="4" t="str">
        <f>'Słownik mat. (przykładowe ceny)'!D35</f>
        <v>opakowanie</v>
      </c>
      <c r="F20" s="39">
        <v>1</v>
      </c>
      <c r="G20" s="21">
        <f>'Słownik mat. (przykładowe ceny)'!E35</f>
        <v>283.57</v>
      </c>
      <c r="H20" s="22">
        <f t="shared" si="1"/>
        <v>0.28357</v>
      </c>
    </row>
    <row r="21" spans="1:8" s="26" customFormat="1" ht="29.4" customHeight="1">
      <c r="A21" s="23" t="s">
        <v>49</v>
      </c>
      <c r="B21" s="24"/>
      <c r="C21" s="24"/>
      <c r="D21" s="24"/>
      <c r="E21" s="24"/>
      <c r="F21" s="24"/>
      <c r="G21" s="24"/>
      <c r="H21" s="25">
        <f>SUM(H9:H20)</f>
        <v>81.79491999999998</v>
      </c>
    </row>
    <row r="22" s="3" customFormat="1" ht="15"/>
    <row r="23" s="3" customFormat="1" ht="15"/>
    <row r="24" s="3" customFormat="1" ht="15"/>
    <row r="25" s="3" customFormat="1" ht="15"/>
    <row r="26" s="3" customFormat="1" ht="15"/>
    <row r="27" s="3" customFormat="1" ht="24.6" customHeight="1">
      <c r="A27" s="12" t="s">
        <v>50</v>
      </c>
    </row>
    <row r="28" spans="1:3" s="3" customFormat="1" ht="24.6" customHeight="1">
      <c r="A28" s="12" t="s">
        <v>51</v>
      </c>
      <c r="B28" s="27" t="s">
        <v>52</v>
      </c>
      <c r="C28" s="27" t="s">
        <v>53</v>
      </c>
    </row>
    <row r="29" spans="1:3" s="3" customFormat="1" ht="24.6" customHeight="1">
      <c r="A29" s="28" t="s">
        <v>21</v>
      </c>
      <c r="B29" s="29">
        <f>'Stawki wynagrodzeń (przykład)'!E5</f>
        <v>107.745217934375</v>
      </c>
      <c r="C29" s="30">
        <f>B29/60</f>
        <v>1.7957536322395835</v>
      </c>
    </row>
    <row r="30" spans="1:3" s="3" customFormat="1" ht="24.6" customHeight="1">
      <c r="A30" s="28" t="s">
        <v>27</v>
      </c>
      <c r="B30" s="29">
        <f>'Stawki wynagrodzeń (przykład)'!E8</f>
        <v>51.09991192578126</v>
      </c>
      <c r="C30" s="30">
        <f>B30/60</f>
        <v>0.8516651987630209</v>
      </c>
    </row>
    <row r="31" spans="1:3" s="3" customFormat="1" ht="25.8" customHeight="1">
      <c r="A31" s="31" t="s">
        <v>29</v>
      </c>
      <c r="B31" s="33">
        <f>'Stawki wynagrodzeń (przykład)'!E10</f>
        <v>47.6953703734375</v>
      </c>
      <c r="C31" s="33">
        <f aca="true" t="shared" si="2" ref="C31">B31/60</f>
        <v>0.7949228395572916</v>
      </c>
    </row>
    <row r="32" s="3" customFormat="1" ht="25.8" customHeight="1"/>
    <row r="33" spans="1:7" s="16" customFormat="1" ht="57.6">
      <c r="A33" s="15" t="s">
        <v>54</v>
      </c>
      <c r="B33" s="15" t="s">
        <v>55</v>
      </c>
      <c r="C33" s="15" t="s">
        <v>36</v>
      </c>
      <c r="D33" s="15" t="s">
        <v>56</v>
      </c>
      <c r="E33" s="15" t="s">
        <v>57</v>
      </c>
      <c r="F33" s="15" t="s">
        <v>58</v>
      </c>
      <c r="G33" s="15" t="s">
        <v>40</v>
      </c>
    </row>
    <row r="34" spans="1:7" s="16" customFormat="1" ht="15.6">
      <c r="A34" s="34"/>
      <c r="B34" s="17" t="s">
        <v>42</v>
      </c>
      <c r="C34" s="17" t="s">
        <v>44</v>
      </c>
      <c r="D34" s="17" t="s">
        <v>45</v>
      </c>
      <c r="E34" s="17" t="s">
        <v>46</v>
      </c>
      <c r="F34" s="17" t="s">
        <v>47</v>
      </c>
      <c r="G34" s="18" t="s">
        <v>59</v>
      </c>
    </row>
    <row r="35" spans="1:7" s="16" customFormat="1" ht="32.4" customHeight="1">
      <c r="A35" s="35">
        <v>1</v>
      </c>
      <c r="B35" s="36" t="str">
        <f>A29</f>
        <v>Lekarz radiolog</v>
      </c>
      <c r="C35" s="36">
        <v>1</v>
      </c>
      <c r="D35" s="4" t="s">
        <v>60</v>
      </c>
      <c r="E35" s="37">
        <v>30</v>
      </c>
      <c r="F35" s="38">
        <f>C29</f>
        <v>1.7957536322395835</v>
      </c>
      <c r="G35" s="38">
        <f>(E35/C35)*F35</f>
        <v>53.8726089671875</v>
      </c>
    </row>
    <row r="36" spans="1:7" s="16" customFormat="1" ht="32.4" customHeight="1">
      <c r="A36" s="35">
        <v>2</v>
      </c>
      <c r="B36" s="36" t="str">
        <f>A30</f>
        <v>Technik radiologii</v>
      </c>
      <c r="C36" s="36">
        <v>1</v>
      </c>
      <c r="D36" s="4" t="s">
        <v>60</v>
      </c>
      <c r="E36" s="49">
        <v>30</v>
      </c>
      <c r="F36" s="38">
        <f>C30</f>
        <v>0.8516651987630209</v>
      </c>
      <c r="G36" s="38">
        <f>(E36/C36)*F36</f>
        <v>25.54995596289063</v>
      </c>
    </row>
    <row r="37" spans="1:7" s="16" customFormat="1" ht="32.4" customHeight="1">
      <c r="A37" s="4">
        <v>3</v>
      </c>
      <c r="B37" s="4" t="str">
        <f>A31</f>
        <v>Pielęgniarka</v>
      </c>
      <c r="C37" s="4">
        <v>1</v>
      </c>
      <c r="D37" s="4" t="s">
        <v>60</v>
      </c>
      <c r="E37" s="40">
        <v>30</v>
      </c>
      <c r="F37" s="22">
        <f>C31</f>
        <v>0.7949228395572916</v>
      </c>
      <c r="G37" s="22">
        <f>(E37/C37)*F37</f>
        <v>23.84768518671875</v>
      </c>
    </row>
    <row r="38" spans="1:7" s="26" customFormat="1" ht="32.4" customHeight="1">
      <c r="A38" s="82" t="s">
        <v>49</v>
      </c>
      <c r="B38" s="83"/>
      <c r="C38" s="83"/>
      <c r="D38" s="83"/>
      <c r="E38" s="83"/>
      <c r="F38" s="83"/>
      <c r="G38" s="25">
        <f>SUM(G35:G37)</f>
        <v>103.27025011679687</v>
      </c>
    </row>
    <row r="39" s="3" customFormat="1" ht="15"/>
    <row r="40" s="3" customFormat="1" ht="15"/>
    <row r="41" spans="1:3" s="3" customFormat="1" ht="27" customHeight="1">
      <c r="A41" s="84" t="s">
        <v>61</v>
      </c>
      <c r="B41" s="84"/>
      <c r="C41" s="29">
        <f>H21</f>
        <v>81.79491999999998</v>
      </c>
    </row>
    <row r="42" spans="1:3" s="3" customFormat="1" ht="27" customHeight="1">
      <c r="A42" s="85" t="s">
        <v>62</v>
      </c>
      <c r="B42" s="85"/>
      <c r="C42" s="32">
        <f>G38</f>
        <v>103.27025011679687</v>
      </c>
    </row>
    <row r="43" spans="1:3" s="12" customFormat="1" ht="27" customHeight="1">
      <c r="A43" s="89" t="s">
        <v>63</v>
      </c>
      <c r="B43" s="89"/>
      <c r="C43" s="69">
        <f>SUM(C41:C42)</f>
        <v>185.06517011679685</v>
      </c>
    </row>
    <row r="49" spans="1:3" ht="15">
      <c r="A49" s="68"/>
      <c r="B49" s="68"/>
      <c r="C49" s="68"/>
    </row>
  </sheetData>
  <mergeCells count="5">
    <mergeCell ref="B1:C1"/>
    <mergeCell ref="A38:F38"/>
    <mergeCell ref="A41:B41"/>
    <mergeCell ref="A42:B42"/>
    <mergeCell ref="A43:B4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3F7B5-2B85-4B46-8687-160E8B8D2594}">
  <dimension ref="A1:L10"/>
  <sheetViews>
    <sheetView workbookViewId="0" topLeftCell="A1">
      <selection activeCell="I6" sqref="I6"/>
    </sheetView>
  </sheetViews>
  <sheetFormatPr defaultColWidth="9.140625" defaultRowHeight="15"/>
  <cols>
    <col min="1" max="1" width="5.00390625" style="3" customWidth="1"/>
    <col min="2" max="2" width="16.28125" style="3" customWidth="1"/>
    <col min="3" max="3" width="34.7109375" style="3" customWidth="1"/>
    <col min="4" max="4" width="21.28125" style="3" customWidth="1"/>
    <col min="5" max="5" width="26.7109375" style="3" customWidth="1"/>
    <col min="6" max="8" width="8.8515625" style="3" customWidth="1"/>
    <col min="9" max="9" width="12.140625" style="3" customWidth="1"/>
    <col min="10" max="10" width="10.00390625" style="3" customWidth="1"/>
    <col min="11" max="11" width="12.28125" style="3" customWidth="1"/>
    <col min="12" max="12" width="12.421875" style="3" bestFit="1" customWidth="1"/>
    <col min="13" max="13" width="8.8515625" style="3" customWidth="1"/>
    <col min="14" max="14" width="11.421875" style="3" bestFit="1" customWidth="1"/>
    <col min="15" max="16384" width="8.8515625" style="3" customWidth="1"/>
  </cols>
  <sheetData>
    <row r="1" spans="1:5" ht="39.6" customHeight="1">
      <c r="A1" s="74" t="s">
        <v>167</v>
      </c>
      <c r="B1" s="74"/>
      <c r="C1" s="74"/>
      <c r="D1" s="74"/>
      <c r="E1" s="74"/>
    </row>
    <row r="2" spans="1:5" ht="47.4" customHeight="1">
      <c r="A2" s="58" t="s">
        <v>12</v>
      </c>
      <c r="B2" s="58" t="s">
        <v>16</v>
      </c>
      <c r="C2" s="58" t="s">
        <v>17</v>
      </c>
      <c r="D2" s="58" t="s">
        <v>18</v>
      </c>
      <c r="E2" s="58" t="s">
        <v>19</v>
      </c>
    </row>
    <row r="3" spans="1:12" ht="25.2" customHeight="1">
      <c r="A3" s="4">
        <v>1</v>
      </c>
      <c r="B3" s="5" t="s">
        <v>20</v>
      </c>
      <c r="C3" s="5" t="s">
        <v>21</v>
      </c>
      <c r="D3" s="6">
        <v>176254.12</v>
      </c>
      <c r="E3" s="7">
        <f>D3*1.1991</f>
        <v>211346.315292</v>
      </c>
      <c r="L3" s="8"/>
    </row>
    <row r="4" spans="1:12" ht="25.2" customHeight="1">
      <c r="A4" s="4">
        <v>2</v>
      </c>
      <c r="B4" s="5" t="s">
        <v>22</v>
      </c>
      <c r="C4" s="5" t="s">
        <v>21</v>
      </c>
      <c r="D4" s="7">
        <v>168789.36</v>
      </c>
      <c r="E4" s="7">
        <f>D4*1.1991</f>
        <v>202395.321576</v>
      </c>
      <c r="L4" s="8"/>
    </row>
    <row r="5" spans="1:5" ht="18" customHeight="1">
      <c r="A5" s="75" t="s">
        <v>26</v>
      </c>
      <c r="B5" s="76"/>
      <c r="C5" s="76"/>
      <c r="D5" s="77"/>
      <c r="E5" s="62">
        <f>SUM(E3:E4)/2/12/160</f>
        <v>107.745217934375</v>
      </c>
    </row>
    <row r="6" spans="1:5" ht="25.2" customHeight="1">
      <c r="A6" s="4">
        <v>1</v>
      </c>
      <c r="B6" s="5" t="s">
        <v>23</v>
      </c>
      <c r="C6" s="5" t="s">
        <v>27</v>
      </c>
      <c r="D6" s="7">
        <v>82654.21</v>
      </c>
      <c r="E6" s="9">
        <f>D6*1.1991</f>
        <v>99110.663211</v>
      </c>
    </row>
    <row r="7" spans="1:5" ht="25.2" customHeight="1">
      <c r="A7" s="4">
        <v>2</v>
      </c>
      <c r="B7" s="5" t="s">
        <v>24</v>
      </c>
      <c r="C7" s="5" t="s">
        <v>27</v>
      </c>
      <c r="D7" s="7">
        <v>80988.24</v>
      </c>
      <c r="E7" s="9">
        <f aca="true" t="shared" si="0" ref="E7">D7*1.1991</f>
        <v>97112.99858400002</v>
      </c>
    </row>
    <row r="8" spans="1:5" ht="20.4" customHeight="1">
      <c r="A8" s="75" t="s">
        <v>28</v>
      </c>
      <c r="B8" s="76"/>
      <c r="C8" s="76"/>
      <c r="D8" s="77"/>
      <c r="E8" s="62">
        <f>SUM(E6:E7)/2/12/160</f>
        <v>51.09991192578126</v>
      </c>
    </row>
    <row r="9" spans="1:11" ht="25.2" customHeight="1">
      <c r="A9" s="4">
        <v>1</v>
      </c>
      <c r="B9" s="5" t="s">
        <v>25</v>
      </c>
      <c r="C9" s="5" t="s">
        <v>29</v>
      </c>
      <c r="D9" s="7">
        <v>76369.87</v>
      </c>
      <c r="E9" s="7">
        <f>D9*1.1991</f>
        <v>91575.111117</v>
      </c>
      <c r="K9" s="10"/>
    </row>
    <row r="10" spans="1:5" ht="22.2" customHeight="1">
      <c r="A10" s="75" t="s">
        <v>30</v>
      </c>
      <c r="B10" s="76"/>
      <c r="C10" s="76"/>
      <c r="D10" s="77"/>
      <c r="E10" s="62">
        <f>(E9)/12/160</f>
        <v>47.6953703734375</v>
      </c>
    </row>
    <row r="11" s="11" customFormat="1" ht="15"/>
    <row r="12" s="11" customFormat="1" ht="15"/>
    <row r="13" s="11" customFormat="1" ht="15"/>
    <row r="14" s="11" customFormat="1" ht="15"/>
    <row r="15" s="11" customFormat="1" ht="15"/>
    <row r="16" s="11" customFormat="1" ht="15"/>
    <row r="17" s="11" customFormat="1" ht="15"/>
  </sheetData>
  <mergeCells count="4">
    <mergeCell ref="A1:E1"/>
    <mergeCell ref="A5:D5"/>
    <mergeCell ref="A8:D8"/>
    <mergeCell ref="A10: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1FC78-6A71-4860-A2F6-847CD6943153}">
  <dimension ref="A1:E35"/>
  <sheetViews>
    <sheetView workbookViewId="0" topLeftCell="A7">
      <selection activeCell="D7" sqref="D7"/>
    </sheetView>
  </sheetViews>
  <sheetFormatPr defaultColWidth="9.140625" defaultRowHeight="15"/>
  <cols>
    <col min="1" max="1" width="17.57421875" style="45" customWidth="1"/>
    <col min="2" max="2" width="52.00390625" style="46" customWidth="1"/>
    <col min="3" max="3" width="29.140625" style="45" customWidth="1"/>
    <col min="4" max="4" width="14.7109375" style="45" customWidth="1"/>
    <col min="5" max="5" width="15.8515625" style="47" customWidth="1"/>
    <col min="6" max="16384" width="8.8515625" style="41" customWidth="1"/>
  </cols>
  <sheetData>
    <row r="1" spans="1:5" ht="24" customHeight="1">
      <c r="A1" s="74" t="s">
        <v>166</v>
      </c>
      <c r="B1" s="74"/>
      <c r="C1" s="74"/>
      <c r="D1" s="74"/>
      <c r="E1" s="74"/>
    </row>
    <row r="2" spans="1:5" ht="41.4" customHeight="1">
      <c r="A2" s="58" t="s">
        <v>33</v>
      </c>
      <c r="B2" s="58" t="s">
        <v>64</v>
      </c>
      <c r="C2" s="58" t="s">
        <v>35</v>
      </c>
      <c r="D2" s="58" t="s">
        <v>37</v>
      </c>
      <c r="E2" s="58" t="s">
        <v>65</v>
      </c>
    </row>
    <row r="3" spans="1:5" ht="25.8" customHeight="1">
      <c r="A3" s="42" t="s">
        <v>75</v>
      </c>
      <c r="B3" s="43" t="s">
        <v>66</v>
      </c>
      <c r="C3" s="44" t="s">
        <v>67</v>
      </c>
      <c r="D3" s="4" t="s">
        <v>68</v>
      </c>
      <c r="E3" s="22">
        <v>0.45</v>
      </c>
    </row>
    <row r="4" spans="1:5" ht="25.8" customHeight="1">
      <c r="A4" s="42" t="s">
        <v>76</v>
      </c>
      <c r="B4" s="43" t="s">
        <v>105</v>
      </c>
      <c r="C4" s="44" t="s">
        <v>67</v>
      </c>
      <c r="D4" s="4" t="s">
        <v>106</v>
      </c>
      <c r="E4" s="22">
        <v>2.76</v>
      </c>
    </row>
    <row r="5" spans="1:5" ht="25.8" customHeight="1">
      <c r="A5" s="42" t="s">
        <v>77</v>
      </c>
      <c r="B5" s="43" t="s">
        <v>112</v>
      </c>
      <c r="C5" s="44" t="s">
        <v>67</v>
      </c>
      <c r="D5" s="4" t="s">
        <v>116</v>
      </c>
      <c r="E5" s="22">
        <v>12.65</v>
      </c>
    </row>
    <row r="6" spans="1:5" ht="34.2" customHeight="1">
      <c r="A6" s="42" t="s">
        <v>78</v>
      </c>
      <c r="B6" s="43" t="s">
        <v>122</v>
      </c>
      <c r="C6" s="44" t="s">
        <v>67</v>
      </c>
      <c r="D6" s="4" t="s">
        <v>69</v>
      </c>
      <c r="E6" s="22">
        <v>17.69</v>
      </c>
    </row>
    <row r="7" spans="1:5" ht="33.6" customHeight="1">
      <c r="A7" s="42" t="s">
        <v>79</v>
      </c>
      <c r="B7" s="43" t="s">
        <v>123</v>
      </c>
      <c r="C7" s="44" t="s">
        <v>67</v>
      </c>
      <c r="D7" s="4" t="s">
        <v>69</v>
      </c>
      <c r="E7" s="22">
        <v>5.79</v>
      </c>
    </row>
    <row r="8" spans="1:5" ht="33.6" customHeight="1">
      <c r="A8" s="42" t="s">
        <v>80</v>
      </c>
      <c r="B8" s="43" t="s">
        <v>70</v>
      </c>
      <c r="C8" s="44" t="s">
        <v>67</v>
      </c>
      <c r="D8" s="4" t="s">
        <v>68</v>
      </c>
      <c r="E8" s="21">
        <v>0.93</v>
      </c>
    </row>
    <row r="9" spans="1:5" ht="44.4" customHeight="1">
      <c r="A9" s="42" t="s">
        <v>81</v>
      </c>
      <c r="B9" s="43" t="s">
        <v>124</v>
      </c>
      <c r="C9" s="44" t="s">
        <v>97</v>
      </c>
      <c r="D9" s="4" t="s">
        <v>72</v>
      </c>
      <c r="E9" s="21">
        <v>29.65</v>
      </c>
    </row>
    <row r="10" spans="1:5" ht="30" customHeight="1">
      <c r="A10" s="42" t="s">
        <v>82</v>
      </c>
      <c r="B10" s="43" t="s">
        <v>120</v>
      </c>
      <c r="C10" s="44" t="s">
        <v>98</v>
      </c>
      <c r="D10" s="4" t="s">
        <v>121</v>
      </c>
      <c r="E10" s="21">
        <v>6.15</v>
      </c>
    </row>
    <row r="11" spans="1:5" ht="30" customHeight="1">
      <c r="A11" s="42" t="s">
        <v>83</v>
      </c>
      <c r="B11" s="41" t="s">
        <v>147</v>
      </c>
      <c r="C11" s="44" t="s">
        <v>98</v>
      </c>
      <c r="D11" s="4" t="s">
        <v>72</v>
      </c>
      <c r="E11" s="21">
        <v>34.99</v>
      </c>
    </row>
    <row r="12" spans="1:5" ht="31.2" customHeight="1">
      <c r="A12" s="42" t="s">
        <v>84</v>
      </c>
      <c r="B12" s="43" t="s">
        <v>125</v>
      </c>
      <c r="C12" s="44" t="s">
        <v>99</v>
      </c>
      <c r="D12" s="4" t="s">
        <v>100</v>
      </c>
      <c r="E12" s="22">
        <v>2.21</v>
      </c>
    </row>
    <row r="13" spans="1:5" ht="31.2" customHeight="1">
      <c r="A13" s="42" t="s">
        <v>85</v>
      </c>
      <c r="B13" s="43" t="s">
        <v>126</v>
      </c>
      <c r="C13" s="44" t="s">
        <v>99</v>
      </c>
      <c r="D13" s="4" t="s">
        <v>69</v>
      </c>
      <c r="E13" s="22">
        <v>19.8</v>
      </c>
    </row>
    <row r="14" spans="1:5" ht="25.8" customHeight="1">
      <c r="A14" s="42" t="s">
        <v>86</v>
      </c>
      <c r="B14" s="43" t="s">
        <v>103</v>
      </c>
      <c r="C14" s="44" t="s">
        <v>67</v>
      </c>
      <c r="D14" s="4" t="s">
        <v>72</v>
      </c>
      <c r="E14" s="21">
        <v>54.55</v>
      </c>
    </row>
    <row r="15" spans="1:5" ht="25.8" customHeight="1">
      <c r="A15" s="42" t="s">
        <v>87</v>
      </c>
      <c r="B15" s="43" t="s">
        <v>104</v>
      </c>
      <c r="C15" s="44" t="s">
        <v>67</v>
      </c>
      <c r="D15" s="4" t="s">
        <v>68</v>
      </c>
      <c r="E15" s="21">
        <v>1.71</v>
      </c>
    </row>
    <row r="16" spans="1:5" ht="25.8" customHeight="1">
      <c r="A16" s="42" t="s">
        <v>88</v>
      </c>
      <c r="B16" s="43" t="s">
        <v>107</v>
      </c>
      <c r="C16" s="44" t="s">
        <v>67</v>
      </c>
      <c r="D16" s="4" t="s">
        <v>68</v>
      </c>
      <c r="E16" s="21">
        <v>0.13</v>
      </c>
    </row>
    <row r="17" spans="1:5" ht="25.8" customHeight="1">
      <c r="A17" s="42" t="s">
        <v>89</v>
      </c>
      <c r="B17" s="43" t="s">
        <v>73</v>
      </c>
      <c r="C17" s="44" t="s">
        <v>67</v>
      </c>
      <c r="D17" s="4" t="s">
        <v>68</v>
      </c>
      <c r="E17" s="9">
        <v>0.17</v>
      </c>
    </row>
    <row r="18" spans="1:5" ht="26.4" customHeight="1">
      <c r="A18" s="42" t="s">
        <v>90</v>
      </c>
      <c r="B18" s="43" t="s">
        <v>74</v>
      </c>
      <c r="C18" s="44" t="s">
        <v>67</v>
      </c>
      <c r="D18" s="4" t="s">
        <v>72</v>
      </c>
      <c r="E18" s="21">
        <v>5.25</v>
      </c>
    </row>
    <row r="19" spans="1:5" ht="26.4" customHeight="1">
      <c r="A19" s="42" t="s">
        <v>91</v>
      </c>
      <c r="B19" s="43" t="s">
        <v>108</v>
      </c>
      <c r="C19" s="44" t="s">
        <v>67</v>
      </c>
      <c r="D19" s="4" t="s">
        <v>68</v>
      </c>
      <c r="E19" s="22">
        <v>0.37</v>
      </c>
    </row>
    <row r="20" spans="1:5" ht="28.8" customHeight="1">
      <c r="A20" s="42" t="s">
        <v>92</v>
      </c>
      <c r="B20" s="43" t="s">
        <v>109</v>
      </c>
      <c r="C20" s="44" t="s">
        <v>110</v>
      </c>
      <c r="D20" s="4" t="s">
        <v>68</v>
      </c>
      <c r="E20" s="22">
        <v>0.21</v>
      </c>
    </row>
    <row r="21" spans="1:5" ht="26.4" customHeight="1">
      <c r="A21" s="42" t="s">
        <v>93</v>
      </c>
      <c r="B21" s="43" t="s">
        <v>111</v>
      </c>
      <c r="C21" s="44" t="s">
        <v>67</v>
      </c>
      <c r="D21" s="48" t="s">
        <v>68</v>
      </c>
      <c r="E21" s="21">
        <v>0.29</v>
      </c>
    </row>
    <row r="22" spans="1:5" ht="26.4" customHeight="1">
      <c r="A22" s="42" t="s">
        <v>94</v>
      </c>
      <c r="B22" s="43" t="s">
        <v>128</v>
      </c>
      <c r="C22" s="44" t="s">
        <v>67</v>
      </c>
      <c r="D22" s="48" t="s">
        <v>68</v>
      </c>
      <c r="E22" s="21">
        <v>47.36</v>
      </c>
    </row>
    <row r="23" spans="1:5" ht="26.4" customHeight="1">
      <c r="A23" s="42" t="s">
        <v>95</v>
      </c>
      <c r="B23" s="43" t="s">
        <v>117</v>
      </c>
      <c r="C23" s="44" t="s">
        <v>67</v>
      </c>
      <c r="D23" s="4" t="s">
        <v>68</v>
      </c>
      <c r="E23" s="22">
        <v>59.75</v>
      </c>
    </row>
    <row r="24" spans="1:5" ht="26.4" customHeight="1">
      <c r="A24" s="42" t="s">
        <v>96</v>
      </c>
      <c r="B24" s="43" t="s">
        <v>137</v>
      </c>
      <c r="C24" s="44" t="s">
        <v>67</v>
      </c>
      <c r="D24" s="4" t="s">
        <v>68</v>
      </c>
      <c r="E24" s="22">
        <v>987.09</v>
      </c>
    </row>
    <row r="25" spans="1:5" ht="29.4" customHeight="1">
      <c r="A25" s="42" t="s">
        <v>101</v>
      </c>
      <c r="B25" s="43" t="s">
        <v>146</v>
      </c>
      <c r="C25" s="44" t="s">
        <v>67</v>
      </c>
      <c r="D25" s="4" t="s">
        <v>68</v>
      </c>
      <c r="E25" s="22">
        <v>369.58</v>
      </c>
    </row>
    <row r="26" spans="1:5" ht="26.4" customHeight="1">
      <c r="A26" s="42" t="s">
        <v>102</v>
      </c>
      <c r="B26" s="43" t="s">
        <v>148</v>
      </c>
      <c r="C26" s="44" t="s">
        <v>67</v>
      </c>
      <c r="D26" s="4" t="s">
        <v>68</v>
      </c>
      <c r="E26" s="22">
        <v>57.08</v>
      </c>
    </row>
    <row r="27" spans="1:5" ht="31.8" customHeight="1">
      <c r="A27" s="42" t="s">
        <v>113</v>
      </c>
      <c r="B27" s="43" t="s">
        <v>142</v>
      </c>
      <c r="C27" s="44" t="s">
        <v>99</v>
      </c>
      <c r="D27" s="4" t="s">
        <v>68</v>
      </c>
      <c r="E27" s="22">
        <v>56.5</v>
      </c>
    </row>
    <row r="28" spans="1:5" ht="34.8" customHeight="1">
      <c r="A28" s="42" t="s">
        <v>114</v>
      </c>
      <c r="B28" s="43" t="s">
        <v>143</v>
      </c>
      <c r="C28" s="44" t="s">
        <v>67</v>
      </c>
      <c r="D28" s="4" t="s">
        <v>144</v>
      </c>
      <c r="E28" s="22">
        <v>91.14</v>
      </c>
    </row>
    <row r="29" spans="1:5" ht="26.4" customHeight="1">
      <c r="A29" s="42" t="s">
        <v>115</v>
      </c>
      <c r="B29" s="43" t="s">
        <v>119</v>
      </c>
      <c r="C29" s="44" t="s">
        <v>67</v>
      </c>
      <c r="D29" s="4" t="s">
        <v>68</v>
      </c>
      <c r="E29" s="22">
        <v>5.95</v>
      </c>
    </row>
    <row r="30" spans="1:5" ht="26.4" customHeight="1">
      <c r="A30" s="42" t="s">
        <v>127</v>
      </c>
      <c r="B30" s="43" t="s">
        <v>118</v>
      </c>
      <c r="C30" s="44" t="s">
        <v>67</v>
      </c>
      <c r="D30" s="4" t="s">
        <v>68</v>
      </c>
      <c r="E30" s="22">
        <v>9.92</v>
      </c>
    </row>
    <row r="31" spans="1:5" ht="26.4" customHeight="1">
      <c r="A31" s="42" t="s">
        <v>136</v>
      </c>
      <c r="B31" s="43" t="s">
        <v>145</v>
      </c>
      <c r="C31" s="44" t="s">
        <v>67</v>
      </c>
      <c r="D31" s="4" t="s">
        <v>68</v>
      </c>
      <c r="E31" s="22">
        <v>0.44</v>
      </c>
    </row>
    <row r="32" spans="1:5" ht="31.8" customHeight="1">
      <c r="A32" s="42" t="s">
        <v>138</v>
      </c>
      <c r="B32" s="43" t="s">
        <v>129</v>
      </c>
      <c r="C32" s="44" t="s">
        <v>130</v>
      </c>
      <c r="D32" s="4" t="s">
        <v>72</v>
      </c>
      <c r="E32" s="22">
        <v>157.3</v>
      </c>
    </row>
    <row r="33" spans="1:5" ht="49.2" customHeight="1">
      <c r="A33" s="42" t="s">
        <v>139</v>
      </c>
      <c r="B33" s="43" t="s">
        <v>131</v>
      </c>
      <c r="C33" s="44" t="s">
        <v>132</v>
      </c>
      <c r="D33" s="4" t="s">
        <v>133</v>
      </c>
      <c r="E33" s="21">
        <v>6.8</v>
      </c>
    </row>
    <row r="34" spans="1:5" ht="43.8" customHeight="1">
      <c r="A34" s="42" t="s">
        <v>140</v>
      </c>
      <c r="B34" s="43" t="s">
        <v>134</v>
      </c>
      <c r="C34" s="44" t="s">
        <v>132</v>
      </c>
      <c r="D34" s="4" t="s">
        <v>133</v>
      </c>
      <c r="E34" s="21">
        <v>11.25</v>
      </c>
    </row>
    <row r="35" spans="1:5" ht="27" customHeight="1">
      <c r="A35" s="42" t="s">
        <v>141</v>
      </c>
      <c r="B35" s="43" t="s">
        <v>135</v>
      </c>
      <c r="C35" s="44" t="s">
        <v>71</v>
      </c>
      <c r="D35" s="4" t="s">
        <v>72</v>
      </c>
      <c r="E35" s="21">
        <v>283.57</v>
      </c>
    </row>
  </sheetData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30E8F-BB7E-4B6F-A4CE-677C0003AB66}">
  <dimension ref="A1:G8"/>
  <sheetViews>
    <sheetView workbookViewId="0" topLeftCell="A1">
      <selection activeCell="A2" sqref="A2:A3"/>
    </sheetView>
  </sheetViews>
  <sheetFormatPr defaultColWidth="9.140625" defaultRowHeight="15"/>
  <cols>
    <col min="1" max="1" width="7.28125" style="3" customWidth="1"/>
    <col min="2" max="2" width="24.421875" style="3" customWidth="1"/>
    <col min="3" max="3" width="23.7109375" style="3" customWidth="1"/>
    <col min="4" max="4" width="59.7109375" style="3" customWidth="1"/>
    <col min="5" max="5" width="25.28125" style="3" customWidth="1"/>
    <col min="6" max="6" width="20.8515625" style="3" customWidth="1"/>
    <col min="7" max="7" width="18.28125" style="3" customWidth="1"/>
    <col min="8" max="16384" width="8.8515625" style="3" customWidth="1"/>
  </cols>
  <sheetData>
    <row r="1" spans="1:7" ht="28.2" customHeight="1">
      <c r="A1" s="74" t="s">
        <v>168</v>
      </c>
      <c r="B1" s="74"/>
      <c r="C1" s="74"/>
      <c r="D1" s="74"/>
      <c r="E1" s="74"/>
      <c r="F1" s="74"/>
      <c r="G1" s="74"/>
    </row>
    <row r="2" spans="1:7" ht="34.2" customHeight="1">
      <c r="A2" s="79" t="s">
        <v>12</v>
      </c>
      <c r="B2" s="79" t="s">
        <v>13</v>
      </c>
      <c r="C2" s="79" t="s">
        <v>14</v>
      </c>
      <c r="D2" s="79" t="s">
        <v>15</v>
      </c>
      <c r="E2" s="58" t="s">
        <v>149</v>
      </c>
      <c r="F2" s="58" t="s">
        <v>150</v>
      </c>
      <c r="G2" s="78" t="s">
        <v>151</v>
      </c>
    </row>
    <row r="3" spans="1:7" ht="69" customHeight="1">
      <c r="A3" s="79"/>
      <c r="B3" s="79"/>
      <c r="C3" s="79"/>
      <c r="D3" s="79"/>
      <c r="E3" s="59" t="s">
        <v>152</v>
      </c>
      <c r="F3" s="59" t="s">
        <v>153</v>
      </c>
      <c r="G3" s="78"/>
    </row>
    <row r="4" spans="1:7" ht="34.8" customHeight="1">
      <c r="A4" s="1">
        <v>1</v>
      </c>
      <c r="B4" s="1" t="s">
        <v>5</v>
      </c>
      <c r="C4" s="1" t="s">
        <v>5</v>
      </c>
      <c r="D4" s="2" t="s">
        <v>6</v>
      </c>
      <c r="E4" s="51">
        <f>'85.131.1'!C47</f>
        <v>138.9631987179487</v>
      </c>
      <c r="F4" s="51">
        <f>'85.131.1'!C48</f>
        <v>64.76691179492188</v>
      </c>
      <c r="G4" s="51">
        <f>SUM(E4:F4)</f>
        <v>203.73011051287057</v>
      </c>
    </row>
    <row r="5" spans="1:7" ht="34.8" customHeight="1">
      <c r="A5" s="1">
        <v>2</v>
      </c>
      <c r="B5" s="1" t="s">
        <v>0</v>
      </c>
      <c r="C5" s="1" t="s">
        <v>1</v>
      </c>
      <c r="D5" s="2" t="s">
        <v>2</v>
      </c>
      <c r="E5" s="51">
        <f>'85.132.1'!C52</f>
        <v>1173.793986666667</v>
      </c>
      <c r="F5" s="51">
        <f>'85.132.1'!C53</f>
        <v>154.90537517519533</v>
      </c>
      <c r="G5" s="51">
        <f aca="true" t="shared" si="0" ref="G5:G8">SUM(E5:F5)</f>
        <v>1328.6993618418624</v>
      </c>
    </row>
    <row r="6" spans="1:7" ht="34.8" customHeight="1">
      <c r="A6" s="1">
        <v>3</v>
      </c>
      <c r="B6" s="1" t="s">
        <v>0</v>
      </c>
      <c r="C6" s="1" t="s">
        <v>3</v>
      </c>
      <c r="D6" s="2" t="s">
        <v>4</v>
      </c>
      <c r="E6" s="51">
        <f>'85.132.2'!C54</f>
        <v>1700.416486666667</v>
      </c>
      <c r="F6" s="51">
        <f>'85.132.2'!C55</f>
        <v>206.54050023359375</v>
      </c>
      <c r="G6" s="51">
        <f t="shared" si="0"/>
        <v>1906.9569869002607</v>
      </c>
    </row>
    <row r="7" spans="1:7" ht="34.8" customHeight="1">
      <c r="A7" s="1">
        <v>4</v>
      </c>
      <c r="B7" s="1" t="s">
        <v>7</v>
      </c>
      <c r="C7" s="1" t="s">
        <v>8</v>
      </c>
      <c r="D7" s="2" t="s">
        <v>9</v>
      </c>
      <c r="E7" s="51">
        <f>'85.19.1'!C39</f>
        <v>66.03513205128205</v>
      </c>
      <c r="F7" s="51">
        <f>'85.19.1'!C40</f>
        <v>51.813529435937504</v>
      </c>
      <c r="G7" s="51">
        <f t="shared" si="0"/>
        <v>117.84866148721954</v>
      </c>
    </row>
    <row r="8" spans="1:7" ht="34.8" customHeight="1">
      <c r="A8" s="1">
        <v>5</v>
      </c>
      <c r="B8" s="1" t="s">
        <v>7</v>
      </c>
      <c r="C8" s="1" t="s">
        <v>10</v>
      </c>
      <c r="D8" s="2" t="s">
        <v>11</v>
      </c>
      <c r="E8" s="51">
        <f>'85.19.2'!C41</f>
        <v>81.79491999999998</v>
      </c>
      <c r="F8" s="51">
        <f>'85.19.2'!C42</f>
        <v>103.27025011679687</v>
      </c>
      <c r="G8" s="51">
        <f t="shared" si="0"/>
        <v>185.06517011679685</v>
      </c>
    </row>
  </sheetData>
  <mergeCells count="6">
    <mergeCell ref="A1:G1"/>
    <mergeCell ref="G2:G3"/>
    <mergeCell ref="A2:A3"/>
    <mergeCell ref="B2:B3"/>
    <mergeCell ref="C2:C3"/>
    <mergeCell ref="D2:D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23EB5-1FA8-407D-B1E0-6A4AB645B142}">
  <dimension ref="A1:K13"/>
  <sheetViews>
    <sheetView tabSelected="1" workbookViewId="0" topLeftCell="C1">
      <selection activeCell="E13" sqref="E13"/>
    </sheetView>
  </sheetViews>
  <sheetFormatPr defaultColWidth="9.140625" defaultRowHeight="15"/>
  <cols>
    <col min="1" max="1" width="7.28125" style="3" customWidth="1"/>
    <col min="2" max="2" width="24.421875" style="3" customWidth="1"/>
    <col min="3" max="3" width="23.7109375" style="3" customWidth="1"/>
    <col min="4" max="4" width="59.7109375" style="3" customWidth="1"/>
    <col min="5" max="5" width="25.28125" style="3" customWidth="1"/>
    <col min="6" max="6" width="20.8515625" style="3" customWidth="1"/>
    <col min="7" max="7" width="18.28125" style="3" customWidth="1"/>
    <col min="8" max="8" width="13.28125" style="3" customWidth="1"/>
    <col min="9" max="9" width="12.28125" style="3" customWidth="1"/>
    <col min="10" max="10" width="14.28125" style="3" customWidth="1"/>
    <col min="11" max="11" width="13.7109375" style="3" customWidth="1"/>
    <col min="12" max="16384" width="8.8515625" style="3" customWidth="1"/>
  </cols>
  <sheetData>
    <row r="1" spans="1:11" ht="48" customHeight="1">
      <c r="A1" s="74" t="s">
        <v>169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34.2" customHeight="1">
      <c r="A2" s="79" t="s">
        <v>12</v>
      </c>
      <c r="B2" s="79" t="s">
        <v>13</v>
      </c>
      <c r="C2" s="79" t="s">
        <v>14</v>
      </c>
      <c r="D2" s="79" t="s">
        <v>15</v>
      </c>
      <c r="E2" s="58" t="s">
        <v>149</v>
      </c>
      <c r="F2" s="58" t="s">
        <v>150</v>
      </c>
      <c r="G2" s="78" t="s">
        <v>151</v>
      </c>
      <c r="H2" s="78" t="s">
        <v>154</v>
      </c>
      <c r="I2" s="78" t="s">
        <v>155</v>
      </c>
      <c r="J2" s="78" t="s">
        <v>156</v>
      </c>
      <c r="K2" s="78" t="s">
        <v>157</v>
      </c>
    </row>
    <row r="3" spans="1:11" ht="68.4" customHeight="1">
      <c r="A3" s="79"/>
      <c r="B3" s="79"/>
      <c r="C3" s="79"/>
      <c r="D3" s="79"/>
      <c r="E3" s="59" t="s">
        <v>152</v>
      </c>
      <c r="F3" s="59" t="s">
        <v>153</v>
      </c>
      <c r="G3" s="78"/>
      <c r="H3" s="78"/>
      <c r="I3" s="78"/>
      <c r="J3" s="78"/>
      <c r="K3" s="78"/>
    </row>
    <row r="4" spans="1:11" s="52" customFormat="1" ht="16.2" customHeight="1">
      <c r="A4" s="60">
        <v>1</v>
      </c>
      <c r="B4" s="60">
        <v>2</v>
      </c>
      <c r="C4" s="60">
        <v>3</v>
      </c>
      <c r="D4" s="60">
        <v>4</v>
      </c>
      <c r="E4" s="60">
        <v>5</v>
      </c>
      <c r="F4" s="60">
        <v>6</v>
      </c>
      <c r="G4" s="60" t="s">
        <v>158</v>
      </c>
      <c r="H4" s="60">
        <v>8</v>
      </c>
      <c r="I4" s="60" t="s">
        <v>159</v>
      </c>
      <c r="J4" s="60">
        <v>10</v>
      </c>
      <c r="K4" s="60" t="s">
        <v>160</v>
      </c>
    </row>
    <row r="5" spans="1:11" ht="34.8" customHeight="1">
      <c r="A5" s="1">
        <v>1</v>
      </c>
      <c r="B5" s="1" t="s">
        <v>5</v>
      </c>
      <c r="C5" s="1" t="s">
        <v>5</v>
      </c>
      <c r="D5" s="2" t="s">
        <v>6</v>
      </c>
      <c r="E5" s="51">
        <f>'85.131.1'!C47</f>
        <v>138.9631987179487</v>
      </c>
      <c r="F5" s="51">
        <f>'85.131.1'!C48</f>
        <v>64.76691179492188</v>
      </c>
      <c r="G5" s="51">
        <f>SUM(E5:F5)</f>
        <v>203.73011051287057</v>
      </c>
      <c r="H5" s="19">
        <v>86</v>
      </c>
      <c r="I5" s="51">
        <f>G5*H5</f>
        <v>17520.78950410687</v>
      </c>
      <c r="J5" s="72">
        <f>$E$13</f>
        <v>2.0099998076647183</v>
      </c>
      <c r="K5" s="51">
        <f>G5*J5</f>
        <v>409.49748294638164</v>
      </c>
    </row>
    <row r="6" spans="1:11" ht="34.8" customHeight="1">
      <c r="A6" s="1">
        <v>2</v>
      </c>
      <c r="B6" s="1" t="s">
        <v>0</v>
      </c>
      <c r="C6" s="1" t="s">
        <v>1</v>
      </c>
      <c r="D6" s="2" t="s">
        <v>2</v>
      </c>
      <c r="E6" s="51">
        <f>'85.132.1'!C52</f>
        <v>1173.793986666667</v>
      </c>
      <c r="F6" s="51">
        <f>'85.132.1'!C53</f>
        <v>154.90537517519533</v>
      </c>
      <c r="G6" s="51">
        <f aca="true" t="shared" si="0" ref="G6:G9">SUM(E6:F6)</f>
        <v>1328.6993618418624</v>
      </c>
      <c r="H6" s="19">
        <v>15</v>
      </c>
      <c r="I6" s="51">
        <f aca="true" t="shared" si="1" ref="I6:I9">G6*H6</f>
        <v>19930.490427627934</v>
      </c>
      <c r="J6" s="72">
        <f aca="true" t="shared" si="2" ref="J6:J9">$E$13</f>
        <v>2.0099998076647183</v>
      </c>
      <c r="K6" s="51">
        <f aca="true" t="shared" si="3" ref="K6:K9">G6*J6</f>
        <v>2670.6854617463773</v>
      </c>
    </row>
    <row r="7" spans="1:11" ht="34.8" customHeight="1">
      <c r="A7" s="1">
        <v>3</v>
      </c>
      <c r="B7" s="1" t="s">
        <v>0</v>
      </c>
      <c r="C7" s="1" t="s">
        <v>3</v>
      </c>
      <c r="D7" s="2" t="s">
        <v>4</v>
      </c>
      <c r="E7" s="51">
        <f>'85.132.2'!C54</f>
        <v>1700.416486666667</v>
      </c>
      <c r="F7" s="51">
        <f>'85.132.2'!C55</f>
        <v>206.54050023359375</v>
      </c>
      <c r="G7" s="51">
        <f t="shared" si="0"/>
        <v>1906.9569869002607</v>
      </c>
      <c r="H7" s="19">
        <v>5</v>
      </c>
      <c r="I7" s="51">
        <f t="shared" si="1"/>
        <v>9534.784934501304</v>
      </c>
      <c r="J7" s="72">
        <f t="shared" si="2"/>
        <v>2.0099998076647183</v>
      </c>
      <c r="K7" s="51">
        <f t="shared" si="3"/>
        <v>3832.983176894415</v>
      </c>
    </row>
    <row r="8" spans="1:11" ht="34.8" customHeight="1">
      <c r="A8" s="1">
        <v>4</v>
      </c>
      <c r="B8" s="1" t="s">
        <v>7</v>
      </c>
      <c r="C8" s="1" t="s">
        <v>8</v>
      </c>
      <c r="D8" s="2" t="s">
        <v>9</v>
      </c>
      <c r="E8" s="51">
        <f>'85.19.1'!C39</f>
        <v>66.03513205128205</v>
      </c>
      <c r="F8" s="51">
        <f>'85.19.1'!C40</f>
        <v>51.813529435937504</v>
      </c>
      <c r="G8" s="51">
        <f t="shared" si="0"/>
        <v>117.84866148721954</v>
      </c>
      <c r="H8" s="19">
        <v>1</v>
      </c>
      <c r="I8" s="51">
        <f t="shared" si="1"/>
        <v>117.84866148721954</v>
      </c>
      <c r="J8" s="72">
        <f t="shared" si="2"/>
        <v>2.0099998076647183</v>
      </c>
      <c r="K8" s="51">
        <f t="shared" si="3"/>
        <v>236.87578692285578</v>
      </c>
    </row>
    <row r="9" spans="1:11" ht="34.8" customHeight="1">
      <c r="A9" s="1">
        <v>5</v>
      </c>
      <c r="B9" s="1" t="s">
        <v>7</v>
      </c>
      <c r="C9" s="1" t="s">
        <v>10</v>
      </c>
      <c r="D9" s="2" t="s">
        <v>11</v>
      </c>
      <c r="E9" s="51">
        <f>'85.19.2'!C41</f>
        <v>81.79491999999998</v>
      </c>
      <c r="F9" s="51">
        <f>'85.19.2'!C42</f>
        <v>103.27025011679687</v>
      </c>
      <c r="G9" s="51">
        <f t="shared" si="0"/>
        <v>185.06517011679685</v>
      </c>
      <c r="H9" s="19">
        <v>3</v>
      </c>
      <c r="I9" s="51">
        <f t="shared" si="1"/>
        <v>555.1955103503906</v>
      </c>
      <c r="J9" s="72">
        <f t="shared" si="2"/>
        <v>2.0099998076647183</v>
      </c>
      <c r="K9" s="51">
        <f t="shared" si="3"/>
        <v>371.98095634020007</v>
      </c>
    </row>
    <row r="10" spans="1:9" s="50" customFormat="1" ht="27" customHeight="1">
      <c r="A10" s="80" t="s">
        <v>161</v>
      </c>
      <c r="B10" s="80"/>
      <c r="C10" s="80"/>
      <c r="D10" s="80"/>
      <c r="E10" s="80"/>
      <c r="F10" s="80"/>
      <c r="G10" s="80"/>
      <c r="H10" s="80"/>
      <c r="I10" s="61">
        <f>SUM(I5:I9)</f>
        <v>47659.109038073715</v>
      </c>
    </row>
    <row r="11" spans="3:5" s="50" customFormat="1" ht="21.6" customHeight="1">
      <c r="C11" s="81" t="s">
        <v>162</v>
      </c>
      <c r="D11" s="81"/>
      <c r="E11" s="70">
        <v>95794.8</v>
      </c>
    </row>
    <row r="12" spans="3:5" s="50" customFormat="1" ht="21.6" customHeight="1">
      <c r="C12" s="81" t="s">
        <v>161</v>
      </c>
      <c r="D12" s="81"/>
      <c r="E12" s="71">
        <f>I10</f>
        <v>47659.109038073715</v>
      </c>
    </row>
    <row r="13" spans="3:5" s="50" customFormat="1" ht="21.6" customHeight="1">
      <c r="C13" s="81" t="s">
        <v>156</v>
      </c>
      <c r="D13" s="81"/>
      <c r="E13" s="71">
        <f>E11/E12</f>
        <v>2.0099998076647183</v>
      </c>
    </row>
  </sheetData>
  <mergeCells count="14">
    <mergeCell ref="C11:D11"/>
    <mergeCell ref="C12:D12"/>
    <mergeCell ref="C13:D13"/>
    <mergeCell ref="H2:H3"/>
    <mergeCell ref="I2:I3"/>
    <mergeCell ref="J2:J3"/>
    <mergeCell ref="K2:K3"/>
    <mergeCell ref="A1:K1"/>
    <mergeCell ref="A10:H10"/>
    <mergeCell ref="A2:A3"/>
    <mergeCell ref="B2:B3"/>
    <mergeCell ref="C2:C3"/>
    <mergeCell ref="D2:D3"/>
    <mergeCell ref="G2:G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1FAFC-4C3B-4A6C-909E-301C715FF149}">
  <dimension ref="A1:H49"/>
  <sheetViews>
    <sheetView workbookViewId="0" topLeftCell="A43">
      <selection activeCell="G56" sqref="G56"/>
    </sheetView>
  </sheetViews>
  <sheetFormatPr defaultColWidth="9.140625" defaultRowHeight="15"/>
  <cols>
    <col min="1" max="1" width="26.8515625" style="0" customWidth="1"/>
    <col min="2" max="2" width="47.00390625" style="0" customWidth="1"/>
    <col min="3" max="3" width="20.421875" style="0" customWidth="1"/>
    <col min="4" max="4" width="14.57421875" style="0" customWidth="1"/>
    <col min="5" max="5" width="12.28125" style="0" customWidth="1"/>
    <col min="6" max="6" width="13.7109375" style="0" customWidth="1"/>
    <col min="7" max="7" width="14.00390625" style="0" customWidth="1"/>
    <col min="8" max="8" width="15.421875" style="0" customWidth="1"/>
  </cols>
  <sheetData>
    <row r="1" spans="1:3" s="3" customFormat="1" ht="27.6" customHeight="1">
      <c r="A1" s="12" t="s">
        <v>15</v>
      </c>
      <c r="B1" s="87" t="str">
        <f>'Wykaz procedur (przykład)'!D3</f>
        <v>Biopsja gruboigłowa piersi wspomagana próżnią pod kontrolą USG</v>
      </c>
      <c r="C1" s="87"/>
    </row>
    <row r="2" spans="1:3" s="3" customFormat="1" ht="28.8">
      <c r="A2" s="12" t="s">
        <v>31</v>
      </c>
      <c r="B2" s="63" t="str">
        <f>'Wykaz procedur (przykład)'!C3</f>
        <v>85.131</v>
      </c>
      <c r="C2" s="64"/>
    </row>
    <row r="3" spans="1:3" s="3" customFormat="1" ht="15.6">
      <c r="A3" s="12"/>
      <c r="B3" s="14"/>
      <c r="C3" s="13"/>
    </row>
    <row r="4" s="3" customFormat="1" ht="15"/>
    <row r="5" s="3" customFormat="1" ht="15">
      <c r="A5" s="12" t="s">
        <v>32</v>
      </c>
    </row>
    <row r="6" s="3" customFormat="1" ht="15"/>
    <row r="7" spans="1:8" s="16" customFormat="1" ht="28.8">
      <c r="A7" s="15" t="s">
        <v>33</v>
      </c>
      <c r="B7" s="15" t="s">
        <v>34</v>
      </c>
      <c r="C7" s="15" t="s">
        <v>35</v>
      </c>
      <c r="D7" s="15" t="s">
        <v>36</v>
      </c>
      <c r="E7" s="15" t="s">
        <v>37</v>
      </c>
      <c r="F7" s="15" t="s">
        <v>38</v>
      </c>
      <c r="G7" s="15" t="s">
        <v>39</v>
      </c>
      <c r="H7" s="15" t="s">
        <v>40</v>
      </c>
    </row>
    <row r="8" spans="1:8" s="16" customFormat="1" ht="15.6">
      <c r="A8" s="17" t="s">
        <v>41</v>
      </c>
      <c r="B8" s="17" t="s">
        <v>42</v>
      </c>
      <c r="C8" s="17" t="s">
        <v>43</v>
      </c>
      <c r="D8" s="17" t="s">
        <v>44</v>
      </c>
      <c r="E8" s="17" t="s">
        <v>45</v>
      </c>
      <c r="F8" s="17" t="s">
        <v>46</v>
      </c>
      <c r="G8" s="17" t="s">
        <v>47</v>
      </c>
      <c r="H8" s="18" t="s">
        <v>48</v>
      </c>
    </row>
    <row r="9" spans="1:8" s="16" customFormat="1" ht="26.4" customHeight="1">
      <c r="A9" s="19" t="str">
        <f>'Słownik mat. (przykładowe ceny)'!A3</f>
        <v>MG-MAMMOT-001</v>
      </c>
      <c r="B9" s="19" t="str">
        <f>'Słownik mat. (przykładowe ceny)'!B3</f>
        <v>Rękawiczki jednorazowe</v>
      </c>
      <c r="C9" s="20" t="str">
        <f>'Słownik mat. (przykładowe ceny)'!C3</f>
        <v>materiał jednorazowy</v>
      </c>
      <c r="D9" s="4">
        <v>1</v>
      </c>
      <c r="E9" s="4" t="str">
        <f>'Słownik mat. (przykładowe ceny)'!D3</f>
        <v>szt</v>
      </c>
      <c r="F9" s="4">
        <v>4</v>
      </c>
      <c r="G9" s="21">
        <f>'Słownik mat. (przykładowe ceny)'!E3</f>
        <v>0.45</v>
      </c>
      <c r="H9" s="22">
        <f aca="true" t="shared" si="0" ref="H9:H20">(F9/D9)*G9</f>
        <v>1.8</v>
      </c>
    </row>
    <row r="10" spans="1:8" s="16" customFormat="1" ht="26.4" customHeight="1">
      <c r="A10" s="19" t="str">
        <f>'Słownik mat. (przykładowe ceny)'!A4</f>
        <v>MG-MAMMOT-002</v>
      </c>
      <c r="B10" s="19" t="str">
        <f>'Słownik mat. (przykładowe ceny)'!B4</f>
        <v>Rękawice sterylne</v>
      </c>
      <c r="C10" s="20" t="str">
        <f>'Słownik mat. (przykładowe ceny)'!C4</f>
        <v>materiał jednorazowy</v>
      </c>
      <c r="D10" s="4">
        <v>1</v>
      </c>
      <c r="E10" s="4" t="str">
        <f>'Słownik mat. (przykładowe ceny)'!D4</f>
        <v>pakiet</v>
      </c>
      <c r="F10" s="4">
        <v>1</v>
      </c>
      <c r="G10" s="21">
        <f>'Słownik mat. (przykładowe ceny)'!E4</f>
        <v>2.76</v>
      </c>
      <c r="H10" s="22">
        <f t="shared" si="0"/>
        <v>2.76</v>
      </c>
    </row>
    <row r="11" spans="1:8" s="16" customFormat="1" ht="26.4" customHeight="1">
      <c r="A11" s="19" t="str">
        <f>'Słownik mat. (przykładowe ceny)'!A5</f>
        <v>MG-MAMMOT-003</v>
      </c>
      <c r="B11" s="19" t="str">
        <f>'Słownik mat. (przykładowe ceny)'!B5</f>
        <v>Ubranie operac.jednora. kpl.(spod+bluza)</v>
      </c>
      <c r="C11" s="20" t="str">
        <f>'Słownik mat. (przykładowe ceny)'!C5</f>
        <v>materiał jednorazowy</v>
      </c>
      <c r="D11" s="4">
        <v>1</v>
      </c>
      <c r="E11" s="4" t="str">
        <f>'Słownik mat. (przykładowe ceny)'!D5</f>
        <v>komplet</v>
      </c>
      <c r="F11" s="4">
        <v>1</v>
      </c>
      <c r="G11" s="21">
        <f>'Słownik mat. (przykładowe ceny)'!E5</f>
        <v>12.65</v>
      </c>
      <c r="H11" s="22">
        <f t="shared" si="0"/>
        <v>12.65</v>
      </c>
    </row>
    <row r="12" spans="1:8" s="16" customFormat="1" ht="30.6" customHeight="1">
      <c r="A12" s="19" t="str">
        <f>'Słownik mat. (przykładowe ceny)'!A6</f>
        <v>MG-MAMMOT-004</v>
      </c>
      <c r="B12" s="19" t="str">
        <f>'Słownik mat. (przykładowe ceny)'!B6</f>
        <v>Podkładki higieniczne.
1 rolka = średnio 120 pacjentów</v>
      </c>
      <c r="C12" s="20" t="str">
        <f>'Słownik mat. (przykładowe ceny)'!C6</f>
        <v>materiał jednorazowy</v>
      </c>
      <c r="D12" s="4">
        <v>120</v>
      </c>
      <c r="E12" s="4" t="str">
        <f>'Słownik mat. (przykładowe ceny)'!D6</f>
        <v xml:space="preserve">rolka </v>
      </c>
      <c r="F12" s="4">
        <v>1</v>
      </c>
      <c r="G12" s="21">
        <f>'Słownik mat. (przykładowe ceny)'!E6</f>
        <v>17.69</v>
      </c>
      <c r="H12" s="22">
        <f t="shared" si="0"/>
        <v>0.14741666666666667</v>
      </c>
    </row>
    <row r="13" spans="1:8" s="16" customFormat="1" ht="32.4" customHeight="1">
      <c r="A13" s="19" t="str">
        <f>'Słownik mat. (przykładowe ceny)'!A7</f>
        <v>MG-MAMMOT-005</v>
      </c>
      <c r="B13" s="19" t="str">
        <f>'Słownik mat. (przykładowe ceny)'!B7</f>
        <v>Ręczniki przemysłowe.
1 rolka = średnio 30 pacjentów</v>
      </c>
      <c r="C13" s="20" t="str">
        <f>'Słownik mat. (przykładowe ceny)'!C7</f>
        <v>materiał jednorazowy</v>
      </c>
      <c r="D13" s="4">
        <v>30</v>
      </c>
      <c r="E13" s="4" t="str">
        <f>'Słownik mat. (przykładowe ceny)'!D7</f>
        <v xml:space="preserve">rolka </v>
      </c>
      <c r="F13" s="4">
        <v>1</v>
      </c>
      <c r="G13" s="21">
        <f>'Słownik mat. (przykładowe ceny)'!E7</f>
        <v>5.79</v>
      </c>
      <c r="H13" s="22">
        <f t="shared" si="0"/>
        <v>0.193</v>
      </c>
    </row>
    <row r="14" spans="1:8" s="16" customFormat="1" ht="32.4" customHeight="1">
      <c r="A14" s="19" t="str">
        <f>'Słownik mat. (przykładowe ceny)'!A8</f>
        <v>MG-MAMMOT-006</v>
      </c>
      <c r="B14" s="19" t="str">
        <f>'Słownik mat. (przykładowe ceny)'!B8</f>
        <v>Prześcieradło nieprzemakalne</v>
      </c>
      <c r="C14" s="20" t="str">
        <f>'Słownik mat. (przykładowe ceny)'!C8</f>
        <v>materiał jednorazowy</v>
      </c>
      <c r="D14" s="4">
        <v>1</v>
      </c>
      <c r="E14" s="4" t="str">
        <f>'Słownik mat. (przykładowe ceny)'!D8</f>
        <v>szt</v>
      </c>
      <c r="F14" s="4">
        <v>1</v>
      </c>
      <c r="G14" s="21">
        <f>'Słownik mat. (przykładowe ceny)'!E8</f>
        <v>0.93</v>
      </c>
      <c r="H14" s="22">
        <f t="shared" si="0"/>
        <v>0.93</v>
      </c>
    </row>
    <row r="15" spans="1:8" s="16" customFormat="1" ht="48" customHeight="1">
      <c r="A15" s="19" t="str">
        <f>'Słownik mat. (przykładowe ceny)'!A9</f>
        <v>MG-MAMMOT-007</v>
      </c>
      <c r="B15" s="19" t="str">
        <f>'Słownik mat. (przykładowe ceny)'!B9</f>
        <v>Skinsept Pur (46 g + 27 g + 1 g)/ 100 g, preparat do odkażania skóry, 350 ml.
Opakowanie = średnio 30 pacjentów</v>
      </c>
      <c r="C15" s="20" t="str">
        <f>'Słownik mat. (przykładowe ceny)'!C9</f>
        <v>środek dezynfekcyjny</v>
      </c>
      <c r="D15" s="4">
        <v>30</v>
      </c>
      <c r="E15" s="4" t="str">
        <f>'Słownik mat. (przykładowe ceny)'!D9</f>
        <v>opakowanie</v>
      </c>
      <c r="F15" s="4">
        <v>1</v>
      </c>
      <c r="G15" s="21">
        <f>'Słownik mat. (przykładowe ceny)'!E9</f>
        <v>29.65</v>
      </c>
      <c r="H15" s="22">
        <f t="shared" si="0"/>
        <v>0.9883333333333333</v>
      </c>
    </row>
    <row r="16" spans="1:8" s="16" customFormat="1" ht="26.4" customHeight="1">
      <c r="A16" s="19" t="str">
        <f>'Słownik mat. (przykładowe ceny)'!A10</f>
        <v>MG-MAMMOT-008</v>
      </c>
      <c r="B16" s="19" t="str">
        <f>'Słownik mat. (przykładowe ceny)'!B10</f>
        <v>Lignocainum hydrochloricum, 1%, iniekcje, 20 ml, 5 fiolek</v>
      </c>
      <c r="C16" s="20" t="str">
        <f>'Słownik mat. (przykładowe ceny)'!C10</f>
        <v>środek miejscowy do znieczulenia</v>
      </c>
      <c r="D16" s="4">
        <v>1</v>
      </c>
      <c r="E16" s="4" t="str">
        <f>'Słownik mat. (przykładowe ceny)'!D10</f>
        <v>fiolka</v>
      </c>
      <c r="F16" s="4">
        <v>0.5</v>
      </c>
      <c r="G16" s="21">
        <f>'Słownik mat. (przykładowe ceny)'!E10</f>
        <v>6.15</v>
      </c>
      <c r="H16" s="22">
        <f t="shared" si="0"/>
        <v>3.075</v>
      </c>
    </row>
    <row r="17" spans="1:8" s="16" customFormat="1" ht="33.6" customHeight="1">
      <c r="A17" s="19" t="str">
        <f>'Słownik mat. (przykładowe ceny)'!A12</f>
        <v>MG-MAMMOT-010</v>
      </c>
      <c r="B17" s="19" t="str">
        <f>'Słownik mat. (przykładowe ceny)'!B12</f>
        <v>Żel do USG 0,5 l przeźroczysty
1 butelka = średnio 20 pacjentów</v>
      </c>
      <c r="C17" s="20" t="str">
        <f>'Słownik mat. (przykładowe ceny)'!C12</f>
        <v>materiał zużywalny</v>
      </c>
      <c r="D17" s="4">
        <v>20</v>
      </c>
      <c r="E17" s="4" t="str">
        <f>'Słownik mat. (przykładowe ceny)'!D12</f>
        <v xml:space="preserve">butelka </v>
      </c>
      <c r="F17" s="4">
        <v>1</v>
      </c>
      <c r="G17" s="21">
        <f>'Słownik mat. (przykładowe ceny)'!E12</f>
        <v>2.21</v>
      </c>
      <c r="H17" s="22">
        <f t="shared" si="0"/>
        <v>0.1105</v>
      </c>
    </row>
    <row r="18" spans="1:8" s="16" customFormat="1" ht="36" customHeight="1">
      <c r="A18" s="19" t="str">
        <f>'Słownik mat. (przykładowe ceny)'!A13</f>
        <v>MG-MAMMOT-011</v>
      </c>
      <c r="B18" s="19" t="str">
        <f>'Słownik mat. (przykładowe ceny)'!B13</f>
        <v>Papier do drukarki USG
1 rolka = średnio 65 pacjentów</v>
      </c>
      <c r="C18" s="20" t="str">
        <f>'Słownik mat. (przykładowe ceny)'!C13</f>
        <v>materiał zużywalny</v>
      </c>
      <c r="D18" s="4">
        <v>65</v>
      </c>
      <c r="E18" s="4" t="str">
        <f>'Słownik mat. (przykładowe ceny)'!D13</f>
        <v xml:space="preserve">rolka </v>
      </c>
      <c r="F18" s="4">
        <v>1</v>
      </c>
      <c r="G18" s="21">
        <f>'Słownik mat. (przykładowe ceny)'!E13</f>
        <v>19.8</v>
      </c>
      <c r="H18" s="22">
        <f t="shared" si="0"/>
        <v>0.3046153846153846</v>
      </c>
    </row>
    <row r="19" spans="1:8" s="16" customFormat="1" ht="27" customHeight="1">
      <c r="A19" s="19" t="str">
        <f>'Słownik mat. (przykładowe ceny)'!A14</f>
        <v>MG-MAMMOT-012</v>
      </c>
      <c r="B19" s="19" t="str">
        <f>'Słownik mat. (przykładowe ceny)'!B14</f>
        <v>Nerka jednorazowa(op=300szt)</v>
      </c>
      <c r="C19" s="20" t="str">
        <f>'Słownik mat. (przykładowe ceny)'!C14</f>
        <v>materiał jednorazowy</v>
      </c>
      <c r="D19" s="39">
        <v>300</v>
      </c>
      <c r="E19" s="4" t="str">
        <f>'Słownik mat. (przykładowe ceny)'!D14</f>
        <v>opakowanie</v>
      </c>
      <c r="F19" s="4">
        <v>1</v>
      </c>
      <c r="G19" s="21">
        <f>'Słownik mat. (przykładowe ceny)'!E14</f>
        <v>54.55</v>
      </c>
      <c r="H19" s="22">
        <f t="shared" si="0"/>
        <v>0.18183333333333335</v>
      </c>
    </row>
    <row r="20" spans="1:8" s="16" customFormat="1" ht="27" customHeight="1">
      <c r="A20" s="19" t="str">
        <f>'Słownik mat. (przykładowe ceny)'!A15</f>
        <v>MG-MAMMOT-013</v>
      </c>
      <c r="B20" s="19" t="str">
        <f>'Słownik mat. (przykładowe ceny)'!B15</f>
        <v>Serweta sterylna</v>
      </c>
      <c r="C20" s="20" t="str">
        <f>'Słownik mat. (przykładowe ceny)'!C15</f>
        <v>materiał jednorazowy</v>
      </c>
      <c r="D20" s="39">
        <v>1</v>
      </c>
      <c r="E20" s="4" t="str">
        <f>'Słownik mat. (przykładowe ceny)'!D15</f>
        <v>szt</v>
      </c>
      <c r="F20" s="4">
        <v>1</v>
      </c>
      <c r="G20" s="21">
        <f>'Słownik mat. (przykładowe ceny)'!E15</f>
        <v>1.71</v>
      </c>
      <c r="H20" s="22">
        <f t="shared" si="0"/>
        <v>1.71</v>
      </c>
    </row>
    <row r="21" spans="1:8" s="16" customFormat="1" ht="27" customHeight="1">
      <c r="A21" s="19" t="str">
        <f>'Słownik mat. (przykładowe ceny)'!A16</f>
        <v>MG-MAMMOT-014</v>
      </c>
      <c r="B21" s="19" t="str">
        <f>'Słownik mat. (przykładowe ceny)'!B16</f>
        <v>Strzykawka 10 ml</v>
      </c>
      <c r="C21" s="20" t="str">
        <f>'Słownik mat. (przykładowe ceny)'!C16</f>
        <v>materiał jednorazowy</v>
      </c>
      <c r="D21" s="39">
        <v>1</v>
      </c>
      <c r="E21" s="4" t="str">
        <f>'Słownik mat. (przykładowe ceny)'!D16</f>
        <v>szt</v>
      </c>
      <c r="F21" s="4">
        <v>1</v>
      </c>
      <c r="G21" s="21">
        <f>'Słownik mat. (przykładowe ceny)'!E16</f>
        <v>0.13</v>
      </c>
      <c r="H21" s="22">
        <f aca="true" t="shared" si="1" ref="H21:H28">(F21/D21)*G21</f>
        <v>0.13</v>
      </c>
    </row>
    <row r="22" spans="1:8" s="16" customFormat="1" ht="27" customHeight="1">
      <c r="A22" s="19" t="str">
        <f>'Słownik mat. (przykładowe ceny)'!A18</f>
        <v>MG-MAMMOT-016</v>
      </c>
      <c r="B22" s="19" t="str">
        <f>'Słownik mat. (przykładowe ceny)'!B18</f>
        <v>Igła j/u 1,2</v>
      </c>
      <c r="C22" s="20" t="str">
        <f>'Słownik mat. (przykładowe ceny)'!C18</f>
        <v>materiał jednorazowy</v>
      </c>
      <c r="D22" s="39">
        <v>100</v>
      </c>
      <c r="E22" s="4" t="str">
        <f>'Słownik mat. (przykładowe ceny)'!D18</f>
        <v>opakowanie</v>
      </c>
      <c r="F22" s="4">
        <v>1</v>
      </c>
      <c r="G22" s="21">
        <f>'Słownik mat. (przykładowe ceny)'!E18</f>
        <v>5.25</v>
      </c>
      <c r="H22" s="22">
        <f t="shared" si="1"/>
        <v>0.0525</v>
      </c>
    </row>
    <row r="23" spans="1:8" s="16" customFormat="1" ht="27" customHeight="1">
      <c r="A23" s="19" t="str">
        <f>'Słownik mat. (przykładowe ceny)'!A19</f>
        <v>MG-MAMMOT-017</v>
      </c>
      <c r="B23" s="19" t="str">
        <f>'Słownik mat. (przykładowe ceny)'!B19</f>
        <v>Ostrza Nr 10A</v>
      </c>
      <c r="C23" s="20" t="str">
        <f>'Słownik mat. (przykładowe ceny)'!C19</f>
        <v>materiał jednorazowy</v>
      </c>
      <c r="D23" s="39">
        <v>1</v>
      </c>
      <c r="E23" s="4" t="str">
        <f>'Słownik mat. (przykładowe ceny)'!D19</f>
        <v>szt</v>
      </c>
      <c r="F23" s="4">
        <v>1</v>
      </c>
      <c r="G23" s="21">
        <f>'Słownik mat. (przykładowe ceny)'!E19</f>
        <v>0.37</v>
      </c>
      <c r="H23" s="22">
        <f t="shared" si="1"/>
        <v>0.37</v>
      </c>
    </row>
    <row r="24" spans="1:8" s="16" customFormat="1" ht="27" customHeight="1">
      <c r="A24" s="19" t="str">
        <f>'Słownik mat. (przykładowe ceny)'!A20</f>
        <v>MG-MAMMOT-018</v>
      </c>
      <c r="B24" s="19" t="str">
        <f>'Słownik mat. (przykładowe ceny)'!B20</f>
        <v>Cosmopor E 7,2 x 5 cm a 1 szt</v>
      </c>
      <c r="C24" s="20" t="str">
        <f>'Słownik mat. (przykładowe ceny)'!C20</f>
        <v>materiał opatrunkowy</v>
      </c>
      <c r="D24" s="39">
        <v>1</v>
      </c>
      <c r="E24" s="4" t="str">
        <f>'Słownik mat. (przykładowe ceny)'!D20</f>
        <v>szt</v>
      </c>
      <c r="F24" s="4">
        <v>1</v>
      </c>
      <c r="G24" s="21">
        <f>'Słownik mat. (przykładowe ceny)'!E20</f>
        <v>0.21</v>
      </c>
      <c r="H24" s="22">
        <f t="shared" si="1"/>
        <v>0.21</v>
      </c>
    </row>
    <row r="25" spans="1:8" s="16" customFormat="1" ht="27" customHeight="1">
      <c r="A25" s="19" t="str">
        <f>'Słownik mat. (przykładowe ceny)'!A21</f>
        <v>MG-MAMMOT-019</v>
      </c>
      <c r="B25" s="19" t="str">
        <f>'Słownik mat. (przykładowe ceny)'!B21</f>
        <v>Osłonka medyczna</v>
      </c>
      <c r="C25" s="20" t="str">
        <f>'Słownik mat. (przykładowe ceny)'!C21</f>
        <v>materiał jednorazowy</v>
      </c>
      <c r="D25" s="39">
        <v>1</v>
      </c>
      <c r="E25" s="4" t="str">
        <f>'Słownik mat. (przykładowe ceny)'!D21</f>
        <v>szt</v>
      </c>
      <c r="F25" s="4">
        <v>1</v>
      </c>
      <c r="G25" s="21">
        <f>'Słownik mat. (przykładowe ceny)'!E21</f>
        <v>0.29</v>
      </c>
      <c r="H25" s="22">
        <f t="shared" si="1"/>
        <v>0.29</v>
      </c>
    </row>
    <row r="26" spans="1:8" s="16" customFormat="1" ht="27" customHeight="1">
      <c r="A26" s="19" t="str">
        <f>'Słownik mat. (przykładowe ceny)'!A22</f>
        <v>MG-MAMMOT-020</v>
      </c>
      <c r="B26" s="19" t="str">
        <f>'Słownik mat. (przykładowe ceny)'!B22</f>
        <v>Wymienny zbiornik próżniowy</v>
      </c>
      <c r="C26" s="20" t="str">
        <f>'Słownik mat. (przykładowe ceny)'!C22</f>
        <v>materiał jednorazowy</v>
      </c>
      <c r="D26" s="39">
        <v>1</v>
      </c>
      <c r="E26" s="4" t="str">
        <f>'Słownik mat. (przykładowe ceny)'!D22</f>
        <v>szt</v>
      </c>
      <c r="F26" s="4">
        <v>1</v>
      </c>
      <c r="G26" s="21">
        <f>'Słownik mat. (przykładowe ceny)'!E22</f>
        <v>47.36</v>
      </c>
      <c r="H26" s="22">
        <f t="shared" si="1"/>
        <v>47.36</v>
      </c>
    </row>
    <row r="27" spans="1:8" s="16" customFormat="1" ht="27" customHeight="1">
      <c r="A27" s="19" t="str">
        <f>'Słownik mat. (przykładowe ceny)'!A23</f>
        <v>MG-MAMMOT-021</v>
      </c>
      <c r="B27" s="19" t="str">
        <f>'Słownik mat. (przykładowe ceny)'!B23</f>
        <v>Igła do biop.półaut.14Gx160/100mm</v>
      </c>
      <c r="C27" s="20" t="str">
        <f>'Słownik mat. (przykładowe ceny)'!C23</f>
        <v>materiał jednorazowy</v>
      </c>
      <c r="D27" s="39">
        <v>1</v>
      </c>
      <c r="E27" s="4" t="str">
        <f>'Słownik mat. (przykładowe ceny)'!D23</f>
        <v>szt</v>
      </c>
      <c r="F27" s="4">
        <v>1</v>
      </c>
      <c r="G27" s="21">
        <f>'Słownik mat. (przykładowe ceny)'!E23</f>
        <v>59.75</v>
      </c>
      <c r="H27" s="22">
        <f t="shared" si="1"/>
        <v>59.75</v>
      </c>
    </row>
    <row r="28" spans="1:8" s="16" customFormat="1" ht="27" customHeight="1">
      <c r="A28" s="19" t="str">
        <f>'Słownik mat. (przykładowe ceny)'!A29</f>
        <v>MG-MAMMOT-027</v>
      </c>
      <c r="B28" s="19" t="str">
        <f>'Słownik mat. (przykładowe ceny)'!B29</f>
        <v>Pojemnik BiopSafe z formaliną 20ml</v>
      </c>
      <c r="C28" s="20" t="str">
        <f>'Słownik mat. (przykładowe ceny)'!C29</f>
        <v>materiał jednorazowy</v>
      </c>
      <c r="D28" s="39">
        <v>1</v>
      </c>
      <c r="E28" s="4" t="str">
        <f>'Słownik mat. (przykładowe ceny)'!D29</f>
        <v>szt</v>
      </c>
      <c r="F28" s="39">
        <v>1</v>
      </c>
      <c r="G28" s="21">
        <f>'Słownik mat. (przykładowe ceny)'!E29</f>
        <v>5.95</v>
      </c>
      <c r="H28" s="22">
        <f t="shared" si="1"/>
        <v>5.95</v>
      </c>
    </row>
    <row r="29" spans="1:8" s="26" customFormat="1" ht="29.4" customHeight="1">
      <c r="A29" s="23" t="s">
        <v>49</v>
      </c>
      <c r="B29" s="24"/>
      <c r="C29" s="24"/>
      <c r="D29" s="24"/>
      <c r="E29" s="24"/>
      <c r="F29" s="24"/>
      <c r="G29" s="24"/>
      <c r="H29" s="25">
        <f>SUM(H9:H28)</f>
        <v>138.9631987179487</v>
      </c>
    </row>
    <row r="30" s="3" customFormat="1" ht="15"/>
    <row r="31" s="3" customFormat="1" ht="15"/>
    <row r="32" s="3" customFormat="1" ht="15"/>
    <row r="33" s="3" customFormat="1" ht="15"/>
    <row r="34" s="3" customFormat="1" ht="15"/>
    <row r="35" s="3" customFormat="1" ht="24.6" customHeight="1">
      <c r="A35" s="12" t="s">
        <v>50</v>
      </c>
    </row>
    <row r="36" spans="1:3" s="3" customFormat="1" ht="24.6" customHeight="1">
      <c r="A36" s="12" t="s">
        <v>51</v>
      </c>
      <c r="B36" s="27" t="s">
        <v>52</v>
      </c>
      <c r="C36" s="27" t="s">
        <v>53</v>
      </c>
    </row>
    <row r="37" spans="1:3" s="3" customFormat="1" ht="24.6" customHeight="1">
      <c r="A37" s="28" t="s">
        <v>21</v>
      </c>
      <c r="B37" s="29">
        <f>'Stawki wynagrodzeń (przykład)'!E5</f>
        <v>107.745217934375</v>
      </c>
      <c r="C37" s="30">
        <f>B37/60</f>
        <v>1.7957536322395835</v>
      </c>
    </row>
    <row r="38" spans="1:3" s="3" customFormat="1" ht="25.8" customHeight="1">
      <c r="A38" s="31" t="s">
        <v>29</v>
      </c>
      <c r="B38" s="33">
        <f>'Stawki wynagrodzeń (przykład)'!E10</f>
        <v>47.6953703734375</v>
      </c>
      <c r="C38" s="33">
        <f aca="true" t="shared" si="2" ref="C38">B38/60</f>
        <v>0.7949228395572916</v>
      </c>
    </row>
    <row r="39" s="3" customFormat="1" ht="25.8" customHeight="1"/>
    <row r="40" spans="1:7" s="16" customFormat="1" ht="57.6">
      <c r="A40" s="15" t="s">
        <v>54</v>
      </c>
      <c r="B40" s="15" t="s">
        <v>55</v>
      </c>
      <c r="C40" s="15" t="s">
        <v>36</v>
      </c>
      <c r="D40" s="15" t="s">
        <v>56</v>
      </c>
      <c r="E40" s="15" t="s">
        <v>57</v>
      </c>
      <c r="F40" s="15" t="s">
        <v>58</v>
      </c>
      <c r="G40" s="15" t="s">
        <v>40</v>
      </c>
    </row>
    <row r="41" spans="1:7" s="16" customFormat="1" ht="15.6">
      <c r="A41" s="34"/>
      <c r="B41" s="17" t="s">
        <v>42</v>
      </c>
      <c r="C41" s="17" t="s">
        <v>44</v>
      </c>
      <c r="D41" s="17" t="s">
        <v>45</v>
      </c>
      <c r="E41" s="17" t="s">
        <v>46</v>
      </c>
      <c r="F41" s="17" t="s">
        <v>47</v>
      </c>
      <c r="G41" s="18" t="s">
        <v>59</v>
      </c>
    </row>
    <row r="42" spans="1:7" s="16" customFormat="1" ht="32.4" customHeight="1">
      <c r="A42" s="35">
        <v>1</v>
      </c>
      <c r="B42" s="36" t="str">
        <f>A37</f>
        <v>Lekarz radiolog</v>
      </c>
      <c r="C42" s="36">
        <v>1</v>
      </c>
      <c r="D42" s="4" t="s">
        <v>60</v>
      </c>
      <c r="E42" s="37">
        <v>25</v>
      </c>
      <c r="F42" s="38">
        <f>C37</f>
        <v>1.7957536322395835</v>
      </c>
      <c r="G42" s="38">
        <f>(E42/C42)*F42</f>
        <v>44.89384080598959</v>
      </c>
    </row>
    <row r="43" spans="1:7" s="16" customFormat="1" ht="32.4" customHeight="1">
      <c r="A43" s="4">
        <v>2</v>
      </c>
      <c r="B43" s="4" t="str">
        <f>A38</f>
        <v>Pielęgniarka</v>
      </c>
      <c r="C43" s="4">
        <v>1</v>
      </c>
      <c r="D43" s="4" t="s">
        <v>60</v>
      </c>
      <c r="E43" s="40">
        <v>25</v>
      </c>
      <c r="F43" s="22">
        <f>C38</f>
        <v>0.7949228395572916</v>
      </c>
      <c r="G43" s="22">
        <f>(E43/C43)*F43</f>
        <v>19.87307098893229</v>
      </c>
    </row>
    <row r="44" spans="1:7" s="26" customFormat="1" ht="32.4" customHeight="1">
      <c r="A44" s="82" t="s">
        <v>49</v>
      </c>
      <c r="B44" s="83"/>
      <c r="C44" s="83"/>
      <c r="D44" s="83"/>
      <c r="E44" s="83"/>
      <c r="F44" s="83"/>
      <c r="G44" s="25">
        <f>SUM(G42:G43)</f>
        <v>64.76691179492188</v>
      </c>
    </row>
    <row r="45" s="3" customFormat="1" ht="15"/>
    <row r="46" s="3" customFormat="1" ht="15"/>
    <row r="47" spans="1:3" s="3" customFormat="1" ht="27" customHeight="1">
      <c r="A47" s="84" t="s">
        <v>61</v>
      </c>
      <c r="B47" s="84"/>
      <c r="C47" s="29">
        <f>H29</f>
        <v>138.9631987179487</v>
      </c>
    </row>
    <row r="48" spans="1:3" s="3" customFormat="1" ht="27" customHeight="1">
      <c r="A48" s="85" t="s">
        <v>62</v>
      </c>
      <c r="B48" s="85"/>
      <c r="C48" s="32">
        <f>G44</f>
        <v>64.76691179492188</v>
      </c>
    </row>
    <row r="49" spans="1:3" s="12" customFormat="1" ht="27" customHeight="1">
      <c r="A49" s="86" t="s">
        <v>63</v>
      </c>
      <c r="B49" s="86"/>
      <c r="C49" s="65">
        <f>SUM(C47:C48)</f>
        <v>203.73011051287057</v>
      </c>
    </row>
  </sheetData>
  <mergeCells count="5">
    <mergeCell ref="A44:F44"/>
    <mergeCell ref="A47:B47"/>
    <mergeCell ref="A48:B48"/>
    <mergeCell ref="A49:B49"/>
    <mergeCell ref="B1:C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5EDDF-8646-4E5F-877A-22DBA1AE7042}">
  <dimension ref="A1:H54"/>
  <sheetViews>
    <sheetView workbookViewId="0" topLeftCell="A46">
      <selection activeCell="E58" sqref="E58"/>
    </sheetView>
  </sheetViews>
  <sheetFormatPr defaultColWidth="9.140625" defaultRowHeight="15"/>
  <cols>
    <col min="1" max="1" width="26.8515625" style="0" customWidth="1"/>
    <col min="2" max="2" width="47.00390625" style="0" customWidth="1"/>
    <col min="3" max="3" width="20.421875" style="0" customWidth="1"/>
    <col min="4" max="4" width="14.57421875" style="0" customWidth="1"/>
    <col min="5" max="5" width="12.28125" style="0" customWidth="1"/>
    <col min="6" max="6" width="13.7109375" style="0" customWidth="1"/>
    <col min="7" max="7" width="14.00390625" style="0" customWidth="1"/>
    <col min="8" max="8" width="15.421875" style="0" customWidth="1"/>
  </cols>
  <sheetData>
    <row r="1" spans="1:3" s="3" customFormat="1" ht="27.6" customHeight="1">
      <c r="A1" s="12" t="s">
        <v>15</v>
      </c>
      <c r="B1" s="87" t="str">
        <f>'Wykaz procedur (przykład)'!D4</f>
        <v>Biopsja mammotomiczna pod kontrolą mammografii</v>
      </c>
      <c r="C1" s="87"/>
    </row>
    <row r="2" spans="1:3" s="3" customFormat="1" ht="28.8">
      <c r="A2" s="12" t="s">
        <v>31</v>
      </c>
      <c r="B2" s="63" t="str">
        <f>'Wykaz procedur (przykład)'!C4</f>
        <v>85.132.1</v>
      </c>
      <c r="C2" s="64"/>
    </row>
    <row r="3" spans="1:3" s="3" customFormat="1" ht="15.6">
      <c r="A3" s="12"/>
      <c r="B3" s="14"/>
      <c r="C3" s="13"/>
    </row>
    <row r="4" s="3" customFormat="1" ht="15"/>
    <row r="5" s="3" customFormat="1" ht="15">
      <c r="A5" s="12" t="s">
        <v>32</v>
      </c>
    </row>
    <row r="6" s="3" customFormat="1" ht="15"/>
    <row r="7" spans="1:8" s="16" customFormat="1" ht="28.8">
      <c r="A7" s="15" t="s">
        <v>33</v>
      </c>
      <c r="B7" s="15" t="s">
        <v>34</v>
      </c>
      <c r="C7" s="15" t="s">
        <v>35</v>
      </c>
      <c r="D7" s="15" t="s">
        <v>36</v>
      </c>
      <c r="E7" s="15" t="s">
        <v>37</v>
      </c>
      <c r="F7" s="15" t="s">
        <v>38</v>
      </c>
      <c r="G7" s="15" t="s">
        <v>39</v>
      </c>
      <c r="H7" s="15" t="s">
        <v>40</v>
      </c>
    </row>
    <row r="8" spans="1:8" s="16" customFormat="1" ht="15.6">
      <c r="A8" s="17" t="s">
        <v>41</v>
      </c>
      <c r="B8" s="17" t="s">
        <v>42</v>
      </c>
      <c r="C8" s="17" t="s">
        <v>43</v>
      </c>
      <c r="D8" s="17" t="s">
        <v>44</v>
      </c>
      <c r="E8" s="17" t="s">
        <v>45</v>
      </c>
      <c r="F8" s="17" t="s">
        <v>46</v>
      </c>
      <c r="G8" s="17" t="s">
        <v>47</v>
      </c>
      <c r="H8" s="18" t="s">
        <v>48</v>
      </c>
    </row>
    <row r="9" spans="1:8" s="16" customFormat="1" ht="26.4" customHeight="1">
      <c r="A9" s="19" t="str">
        <f>'Słownik mat. (przykładowe ceny)'!A3</f>
        <v>MG-MAMMOT-001</v>
      </c>
      <c r="B9" s="19" t="str">
        <f>'Słownik mat. (przykładowe ceny)'!B3</f>
        <v>Rękawiczki jednorazowe</v>
      </c>
      <c r="C9" s="20" t="str">
        <f>'Słownik mat. (przykładowe ceny)'!C3</f>
        <v>materiał jednorazowy</v>
      </c>
      <c r="D9" s="4">
        <v>1</v>
      </c>
      <c r="E9" s="4" t="str">
        <f>'Słownik mat. (przykładowe ceny)'!D3</f>
        <v>szt</v>
      </c>
      <c r="F9" s="4">
        <v>6</v>
      </c>
      <c r="G9" s="21">
        <f>'Słownik mat. (przykładowe ceny)'!E3</f>
        <v>0.45</v>
      </c>
      <c r="H9" s="22">
        <f aca="true" t="shared" si="0" ref="H9:H17">(F9/D9)*G9</f>
        <v>2.7</v>
      </c>
    </row>
    <row r="10" spans="1:8" s="16" customFormat="1" ht="26.4" customHeight="1">
      <c r="A10" s="19" t="str">
        <f>'Słownik mat. (przykładowe ceny)'!A4</f>
        <v>MG-MAMMOT-002</v>
      </c>
      <c r="B10" s="19" t="str">
        <f>'Słownik mat. (przykładowe ceny)'!B4</f>
        <v>Rękawice sterylne</v>
      </c>
      <c r="C10" s="20" t="str">
        <f>'Słownik mat. (przykładowe ceny)'!C4</f>
        <v>materiał jednorazowy</v>
      </c>
      <c r="D10" s="4">
        <v>1</v>
      </c>
      <c r="E10" s="4" t="str">
        <f>'Słownik mat. (przykładowe ceny)'!D4</f>
        <v>pakiet</v>
      </c>
      <c r="F10" s="4">
        <v>1</v>
      </c>
      <c r="G10" s="21">
        <f>'Słownik mat. (przykładowe ceny)'!E4</f>
        <v>2.76</v>
      </c>
      <c r="H10" s="22">
        <f t="shared" si="0"/>
        <v>2.76</v>
      </c>
    </row>
    <row r="11" spans="1:8" s="16" customFormat="1" ht="26.4" customHeight="1">
      <c r="A11" s="19" t="str">
        <f>'Słownik mat. (przykładowe ceny)'!A5</f>
        <v>MG-MAMMOT-003</v>
      </c>
      <c r="B11" s="19" t="str">
        <f>'Słownik mat. (przykładowe ceny)'!B5</f>
        <v>Ubranie operac.jednora. kpl.(spod+bluza)</v>
      </c>
      <c r="C11" s="20" t="str">
        <f>'Słownik mat. (przykładowe ceny)'!C5</f>
        <v>materiał jednorazowy</v>
      </c>
      <c r="D11" s="4">
        <v>1</v>
      </c>
      <c r="E11" s="4" t="str">
        <f>'Słownik mat. (przykładowe ceny)'!D5</f>
        <v>komplet</v>
      </c>
      <c r="F11" s="4">
        <v>1</v>
      </c>
      <c r="G11" s="21">
        <f>'Słownik mat. (przykładowe ceny)'!E5</f>
        <v>12.65</v>
      </c>
      <c r="H11" s="22">
        <f t="shared" si="0"/>
        <v>12.65</v>
      </c>
    </row>
    <row r="12" spans="1:8" s="16" customFormat="1" ht="30.6" customHeight="1">
      <c r="A12" s="19" t="str">
        <f>'Słownik mat. (przykładowe ceny)'!A6</f>
        <v>MG-MAMMOT-004</v>
      </c>
      <c r="B12" s="19" t="str">
        <f>'Słownik mat. (przykładowe ceny)'!B6</f>
        <v>Podkładki higieniczne.
1 rolka = średnio 120 pacjentów</v>
      </c>
      <c r="C12" s="20" t="str">
        <f>'Słownik mat. (przykładowe ceny)'!C6</f>
        <v>materiał jednorazowy</v>
      </c>
      <c r="D12" s="4">
        <v>120</v>
      </c>
      <c r="E12" s="4" t="str">
        <f>'Słownik mat. (przykładowe ceny)'!D6</f>
        <v xml:space="preserve">rolka </v>
      </c>
      <c r="F12" s="4">
        <v>1</v>
      </c>
      <c r="G12" s="21">
        <f>'Słownik mat. (przykładowe ceny)'!E6</f>
        <v>17.69</v>
      </c>
      <c r="H12" s="22">
        <f t="shared" si="0"/>
        <v>0.14741666666666667</v>
      </c>
    </row>
    <row r="13" spans="1:8" s="16" customFormat="1" ht="32.4" customHeight="1">
      <c r="A13" s="19" t="str">
        <f>'Słownik mat. (przykładowe ceny)'!A7</f>
        <v>MG-MAMMOT-005</v>
      </c>
      <c r="B13" s="19" t="str">
        <f>'Słownik mat. (przykładowe ceny)'!B7</f>
        <v>Ręczniki przemysłowe.
1 rolka = średnio 30 pacjentów</v>
      </c>
      <c r="C13" s="20" t="str">
        <f>'Słownik mat. (przykładowe ceny)'!C7</f>
        <v>materiał jednorazowy</v>
      </c>
      <c r="D13" s="4">
        <v>30</v>
      </c>
      <c r="E13" s="4" t="str">
        <f>'Słownik mat. (przykładowe ceny)'!D7</f>
        <v xml:space="preserve">rolka </v>
      </c>
      <c r="F13" s="4">
        <v>1</v>
      </c>
      <c r="G13" s="21">
        <f>'Słownik mat. (przykładowe ceny)'!E7</f>
        <v>5.79</v>
      </c>
      <c r="H13" s="22">
        <f t="shared" si="0"/>
        <v>0.193</v>
      </c>
    </row>
    <row r="14" spans="1:8" s="16" customFormat="1" ht="48" customHeight="1">
      <c r="A14" s="19" t="str">
        <f>'Słownik mat. (przykładowe ceny)'!A9</f>
        <v>MG-MAMMOT-007</v>
      </c>
      <c r="B14" s="19" t="str">
        <f>'Słownik mat. (przykładowe ceny)'!B9</f>
        <v>Skinsept Pur (46 g + 27 g + 1 g)/ 100 g, preparat do odkażania skóry, 350 ml.
Opakowanie = średnio 30 pacjentów</v>
      </c>
      <c r="C14" s="20" t="str">
        <f>'Słownik mat. (przykładowe ceny)'!C9</f>
        <v>środek dezynfekcyjny</v>
      </c>
      <c r="D14" s="4">
        <v>30</v>
      </c>
      <c r="E14" s="4" t="str">
        <f>'Słownik mat. (przykładowe ceny)'!D9</f>
        <v>opakowanie</v>
      </c>
      <c r="F14" s="4">
        <v>1</v>
      </c>
      <c r="G14" s="21">
        <f>'Słownik mat. (przykładowe ceny)'!E9</f>
        <v>29.65</v>
      </c>
      <c r="H14" s="22">
        <f t="shared" si="0"/>
        <v>0.9883333333333333</v>
      </c>
    </row>
    <row r="15" spans="1:8" s="16" customFormat="1" ht="26.4" customHeight="1">
      <c r="A15" s="19" t="str">
        <f>'Słownik mat. (przykładowe ceny)'!A10</f>
        <v>MG-MAMMOT-008</v>
      </c>
      <c r="B15" s="19" t="str">
        <f>'Słownik mat. (przykładowe ceny)'!B10</f>
        <v>Lignocainum hydrochloricum, 1%, iniekcje, 20 ml, 5 fiolek</v>
      </c>
      <c r="C15" s="20" t="str">
        <f>'Słownik mat. (przykładowe ceny)'!C10</f>
        <v>środek miejscowy do znieczulenia</v>
      </c>
      <c r="D15" s="4">
        <v>1</v>
      </c>
      <c r="E15" s="4" t="str">
        <f>'Słownik mat. (przykładowe ceny)'!D10</f>
        <v>fiolka</v>
      </c>
      <c r="F15" s="4">
        <v>1</v>
      </c>
      <c r="G15" s="21">
        <f>'Słownik mat. (przykładowe ceny)'!E10</f>
        <v>6.15</v>
      </c>
      <c r="H15" s="22">
        <f t="shared" si="0"/>
        <v>6.15</v>
      </c>
    </row>
    <row r="16" spans="1:8" s="16" customFormat="1" ht="27" customHeight="1">
      <c r="A16" s="19" t="str">
        <f>'Słownik mat. (przykładowe ceny)'!A14</f>
        <v>MG-MAMMOT-012</v>
      </c>
      <c r="B16" s="19" t="str">
        <f>'Słownik mat. (przykładowe ceny)'!B14</f>
        <v>Nerka jednorazowa(op=300szt)</v>
      </c>
      <c r="C16" s="20" t="str">
        <f>'Słownik mat. (przykładowe ceny)'!C14</f>
        <v>materiał jednorazowy</v>
      </c>
      <c r="D16" s="39">
        <v>300</v>
      </c>
      <c r="E16" s="4" t="str">
        <f>'Słownik mat. (przykładowe ceny)'!D14</f>
        <v>opakowanie</v>
      </c>
      <c r="F16" s="4">
        <v>1</v>
      </c>
      <c r="G16" s="21">
        <f>'Słownik mat. (przykładowe ceny)'!E14</f>
        <v>54.55</v>
      </c>
      <c r="H16" s="22">
        <f t="shared" si="0"/>
        <v>0.18183333333333335</v>
      </c>
    </row>
    <row r="17" spans="1:8" s="16" customFormat="1" ht="27" customHeight="1">
      <c r="A17" s="19" t="str">
        <f>'Słownik mat. (przykładowe ceny)'!A15</f>
        <v>MG-MAMMOT-013</v>
      </c>
      <c r="B17" s="19" t="str">
        <f>'Słownik mat. (przykładowe ceny)'!B15</f>
        <v>Serweta sterylna</v>
      </c>
      <c r="C17" s="20" t="str">
        <f>'Słownik mat. (przykładowe ceny)'!C15</f>
        <v>materiał jednorazowy</v>
      </c>
      <c r="D17" s="39">
        <v>1</v>
      </c>
      <c r="E17" s="4" t="str">
        <f>'Słownik mat. (przykładowe ceny)'!D15</f>
        <v>szt</v>
      </c>
      <c r="F17" s="4">
        <v>1</v>
      </c>
      <c r="G17" s="21">
        <f>'Słownik mat. (przykładowe ceny)'!E15</f>
        <v>1.71</v>
      </c>
      <c r="H17" s="22">
        <f t="shared" si="0"/>
        <v>1.71</v>
      </c>
    </row>
    <row r="18" spans="1:8" s="16" customFormat="1" ht="27" customHeight="1">
      <c r="A18" s="19" t="str">
        <f>'Słownik mat. (przykładowe ceny)'!A17</f>
        <v>MG-MAMMOT-015</v>
      </c>
      <c r="B18" s="19" t="str">
        <f>'Słownik mat. (przykładowe ceny)'!B17</f>
        <v>Strzykawka 20 ml</v>
      </c>
      <c r="C18" s="20" t="str">
        <f>'Słownik mat. (przykładowe ceny)'!C17</f>
        <v>materiał jednorazowy</v>
      </c>
      <c r="D18" s="39">
        <v>1</v>
      </c>
      <c r="E18" s="4" t="str">
        <f>'Słownik mat. (przykładowe ceny)'!D17</f>
        <v>szt</v>
      </c>
      <c r="F18" s="4">
        <v>1</v>
      </c>
      <c r="G18" s="21">
        <f>'Słownik mat. (przykładowe ceny)'!E17</f>
        <v>0.17</v>
      </c>
      <c r="H18" s="22">
        <f aca="true" t="shared" si="1" ref="H18:H31">(F18/D18)*G18</f>
        <v>0.17</v>
      </c>
    </row>
    <row r="19" spans="1:8" s="16" customFormat="1" ht="27" customHeight="1">
      <c r="A19" s="19" t="str">
        <f>'Słownik mat. (przykładowe ceny)'!A18</f>
        <v>MG-MAMMOT-016</v>
      </c>
      <c r="B19" s="19" t="str">
        <f>'Słownik mat. (przykładowe ceny)'!B18</f>
        <v>Igła j/u 1,2</v>
      </c>
      <c r="C19" s="20" t="str">
        <f>'Słownik mat. (przykładowe ceny)'!C18</f>
        <v>materiał jednorazowy</v>
      </c>
      <c r="D19" s="39">
        <v>100</v>
      </c>
      <c r="E19" s="4" t="str">
        <f>'Słownik mat. (przykładowe ceny)'!D18</f>
        <v>opakowanie</v>
      </c>
      <c r="F19" s="4">
        <v>1</v>
      </c>
      <c r="G19" s="21">
        <f>'Słownik mat. (przykładowe ceny)'!E18</f>
        <v>5.25</v>
      </c>
      <c r="H19" s="22">
        <f t="shared" si="1"/>
        <v>0.0525</v>
      </c>
    </row>
    <row r="20" spans="1:8" s="16" customFormat="1" ht="27" customHeight="1">
      <c r="A20" s="19" t="str">
        <f>'Słownik mat. (przykładowe ceny)'!A19</f>
        <v>MG-MAMMOT-017</v>
      </c>
      <c r="B20" s="19" t="str">
        <f>'Słownik mat. (przykładowe ceny)'!B19</f>
        <v>Ostrza Nr 10A</v>
      </c>
      <c r="C20" s="20" t="str">
        <f>'Słownik mat. (przykładowe ceny)'!C19</f>
        <v>materiał jednorazowy</v>
      </c>
      <c r="D20" s="39">
        <v>1</v>
      </c>
      <c r="E20" s="4" t="str">
        <f>'Słownik mat. (przykładowe ceny)'!D19</f>
        <v>szt</v>
      </c>
      <c r="F20" s="4">
        <v>1</v>
      </c>
      <c r="G20" s="21">
        <f>'Słownik mat. (przykładowe ceny)'!E19</f>
        <v>0.37</v>
      </c>
      <c r="H20" s="22">
        <f t="shared" si="1"/>
        <v>0.37</v>
      </c>
    </row>
    <row r="21" spans="1:8" s="16" customFormat="1" ht="27" customHeight="1">
      <c r="A21" s="19" t="str">
        <f>'Słownik mat. (przykładowe ceny)'!A20</f>
        <v>MG-MAMMOT-018</v>
      </c>
      <c r="B21" s="19" t="str">
        <f>'Słownik mat. (przykładowe ceny)'!B20</f>
        <v>Cosmopor E 7,2 x 5 cm a 1 szt</v>
      </c>
      <c r="C21" s="20" t="str">
        <f>'Słownik mat. (przykładowe ceny)'!C20</f>
        <v>materiał opatrunkowy</v>
      </c>
      <c r="D21" s="39">
        <v>1</v>
      </c>
      <c r="E21" s="4" t="str">
        <f>'Słownik mat. (przykładowe ceny)'!D20</f>
        <v>szt</v>
      </c>
      <c r="F21" s="4">
        <v>1</v>
      </c>
      <c r="G21" s="21">
        <f>'Słownik mat. (przykładowe ceny)'!E20</f>
        <v>0.21</v>
      </c>
      <c r="H21" s="22">
        <f t="shared" si="1"/>
        <v>0.21</v>
      </c>
    </row>
    <row r="22" spans="1:8" s="16" customFormat="1" ht="27" customHeight="1">
      <c r="A22" s="19" t="str">
        <f>'Słownik mat. (przykładowe ceny)'!A22</f>
        <v>MG-MAMMOT-020</v>
      </c>
      <c r="B22" s="19" t="str">
        <f>'Słownik mat. (przykładowe ceny)'!B22</f>
        <v>Wymienny zbiornik próżniowy</v>
      </c>
      <c r="C22" s="20" t="str">
        <f>'Słownik mat. (przykładowe ceny)'!C22</f>
        <v>materiał jednorazowy</v>
      </c>
      <c r="D22" s="39">
        <v>1</v>
      </c>
      <c r="E22" s="4" t="str">
        <f>'Słownik mat. (przykładowe ceny)'!D22</f>
        <v>szt</v>
      </c>
      <c r="F22" s="4">
        <v>1</v>
      </c>
      <c r="G22" s="21">
        <f>'Słownik mat. (przykładowe ceny)'!E22</f>
        <v>47.36</v>
      </c>
      <c r="H22" s="22">
        <f t="shared" si="1"/>
        <v>47.36</v>
      </c>
    </row>
    <row r="23" spans="1:8" s="16" customFormat="1" ht="27" customHeight="1">
      <c r="A23" s="19" t="str">
        <f>'Słownik mat. (przykładowe ceny)'!A24</f>
        <v>MG-MAMMOT-022</v>
      </c>
      <c r="B23" s="19" t="str">
        <f>'Słownik mat. (przykładowe ceny)'!B24</f>
        <v>Igła biopsyjna mamm.MHUS/MST 8/12 ,10/12</v>
      </c>
      <c r="C23" s="20" t="str">
        <f>'Słownik mat. (przykładowe ceny)'!C24</f>
        <v>materiał jednorazowy</v>
      </c>
      <c r="D23" s="39">
        <v>1</v>
      </c>
      <c r="E23" s="4" t="str">
        <f>'Słownik mat. (przykładowe ceny)'!D24</f>
        <v>szt</v>
      </c>
      <c r="F23" s="4">
        <v>1</v>
      </c>
      <c r="G23" s="21">
        <f>'Słownik mat. (przykładowe ceny)'!E24</f>
        <v>987.09</v>
      </c>
      <c r="H23" s="22">
        <f t="shared" si="1"/>
        <v>987.09</v>
      </c>
    </row>
    <row r="24" spans="1:8" s="16" customFormat="1" ht="31.8" customHeight="1">
      <c r="A24" s="19" t="str">
        <f>'Słownik mat. (przykładowe ceny)'!A27</f>
        <v>MG-MAMMOT-025</v>
      </c>
      <c r="B24" s="19" t="str">
        <f>'Słownik mat. (przykładowe ceny)'!B27</f>
        <v>Prowadnica sondy Fisher (8G, 11G, 14G).
Prowadnica = średnio  10 pacjentów</v>
      </c>
      <c r="C24" s="20" t="str">
        <f>'Słownik mat. (przykładowe ceny)'!C27</f>
        <v>materiał zużywalny</v>
      </c>
      <c r="D24" s="39">
        <v>10</v>
      </c>
      <c r="E24" s="4" t="str">
        <f>'Słownik mat. (przykładowe ceny)'!D27</f>
        <v>szt</v>
      </c>
      <c r="F24" s="39">
        <v>1</v>
      </c>
      <c r="G24" s="21">
        <f>'Słownik mat. (przykładowe ceny)'!E27</f>
        <v>56.5</v>
      </c>
      <c r="H24" s="22">
        <f t="shared" si="1"/>
        <v>5.65</v>
      </c>
    </row>
    <row r="25" spans="1:8" s="16" customFormat="1" ht="29.4" customHeight="1">
      <c r="A25" s="19" t="str">
        <f>'Słownik mat. (przykładowe ceny)'!A28</f>
        <v>MG-MAMMOT-026</v>
      </c>
      <c r="B25" s="19" t="str">
        <f>'Słownik mat. (przykładowe ceny)'!B28</f>
        <v>Zestaw rurek.
1 zestaw = 1 pacjent</v>
      </c>
      <c r="C25" s="20" t="str">
        <f>'Słownik mat. (przykładowe ceny)'!C28</f>
        <v>materiał jednorazowy</v>
      </c>
      <c r="D25" s="39">
        <v>1</v>
      </c>
      <c r="E25" s="4" t="str">
        <f>'Słownik mat. (przykładowe ceny)'!D28</f>
        <v>zestaw</v>
      </c>
      <c r="F25" s="39">
        <v>1</v>
      </c>
      <c r="G25" s="21">
        <f>'Słownik mat. (przykładowe ceny)'!E28</f>
        <v>91.14</v>
      </c>
      <c r="H25" s="22">
        <f t="shared" si="1"/>
        <v>91.14</v>
      </c>
    </row>
    <row r="26" spans="1:8" s="16" customFormat="1" ht="27" customHeight="1">
      <c r="A26" s="19" t="str">
        <f>'Słownik mat. (przykładowe ceny)'!A30</f>
        <v>MG-MAMMOT-028</v>
      </c>
      <c r="B26" s="19" t="str">
        <f>'Słownik mat. (przykładowe ceny)'!B30</f>
        <v>Pojemnik BioSafe z formaliną 60ml</v>
      </c>
      <c r="C26" s="20" t="str">
        <f>'Słownik mat. (przykładowe ceny)'!C30</f>
        <v>materiał jednorazowy</v>
      </c>
      <c r="D26" s="39">
        <v>1</v>
      </c>
      <c r="E26" s="4" t="str">
        <f>'Słownik mat. (przykładowe ceny)'!D30</f>
        <v>szt</v>
      </c>
      <c r="F26" s="39">
        <v>1</v>
      </c>
      <c r="G26" s="21">
        <f>'Słownik mat. (przykładowe ceny)'!E30</f>
        <v>9.92</v>
      </c>
      <c r="H26" s="22">
        <f t="shared" si="1"/>
        <v>9.92</v>
      </c>
    </row>
    <row r="27" spans="1:8" s="16" customFormat="1" ht="27" customHeight="1">
      <c r="A27" s="19" t="str">
        <f>'Słownik mat. (przykładowe ceny)'!A31</f>
        <v>MG-MAMMOT-029</v>
      </c>
      <c r="B27" s="19" t="str">
        <f>'Słownik mat. (przykładowe ceny)'!B31</f>
        <v>Płytka Petriego</v>
      </c>
      <c r="C27" s="20" t="str">
        <f>'Słownik mat. (przykładowe ceny)'!C31</f>
        <v>materiał jednorazowy</v>
      </c>
      <c r="D27" s="39">
        <v>1</v>
      </c>
      <c r="E27" s="4" t="str">
        <f>'Słownik mat. (przykładowe ceny)'!D31</f>
        <v>szt</v>
      </c>
      <c r="F27" s="39">
        <v>1</v>
      </c>
      <c r="G27" s="21">
        <f>'Słownik mat. (przykładowe ceny)'!E31</f>
        <v>0.44</v>
      </c>
      <c r="H27" s="22">
        <f t="shared" si="1"/>
        <v>0.44</v>
      </c>
    </row>
    <row r="28" spans="1:8" s="16" customFormat="1" ht="27" customHeight="1">
      <c r="A28" s="19" t="str">
        <f>'Słownik mat. (przykładowe ceny)'!A32</f>
        <v>MG-MAMMOT-030</v>
      </c>
      <c r="B28" s="19" t="str">
        <f>'Słownik mat. (przykładowe ceny)'!B32</f>
        <v>Klisza RTG o wymiarach 18 x 24 cm - opakowanie zawiera 50 szt.</v>
      </c>
      <c r="C28" s="20" t="str">
        <f>'Słownik mat. (przykładowe ceny)'!C32</f>
        <v>materiał do badań obrazowych</v>
      </c>
      <c r="D28" s="39">
        <v>50</v>
      </c>
      <c r="E28" s="4" t="str">
        <f>'Słownik mat. (przykładowe ceny)'!D32</f>
        <v>opakowanie</v>
      </c>
      <c r="F28" s="39">
        <v>1</v>
      </c>
      <c r="G28" s="21">
        <f>'Słownik mat. (przykładowe ceny)'!E32</f>
        <v>157.3</v>
      </c>
      <c r="H28" s="22">
        <f t="shared" si="1"/>
        <v>3.1460000000000004</v>
      </c>
    </row>
    <row r="29" spans="1:8" s="16" customFormat="1" ht="46.2" customHeight="1">
      <c r="A29" s="19" t="str">
        <f>'Słownik mat. (przykładowe ceny)'!A33</f>
        <v>MG-MAMMOT-031</v>
      </c>
      <c r="B29" s="19" t="str">
        <f>'Słownik mat. (przykładowe ceny)'!B33</f>
        <v>Utrwalacz Carestream Kodak RP X-OMAT LG RTG. Opakowanie zawiera 20 l. Cena 1 litra 6,80 zł; wymiana średnio 4 l co 3 dni = około 150 badań.</v>
      </c>
      <c r="C29" s="20" t="str">
        <f>'Słownik mat. (przykładowe ceny)'!C33</f>
        <v>odczynnik do badań obrazowych</v>
      </c>
      <c r="D29" s="39">
        <v>150</v>
      </c>
      <c r="E29" s="4" t="str">
        <f>'Słownik mat. (przykładowe ceny)'!D33</f>
        <v>litr</v>
      </c>
      <c r="F29" s="39">
        <v>4</v>
      </c>
      <c r="G29" s="21">
        <f>'Słownik mat. (przykładowe ceny)'!E33</f>
        <v>6.8</v>
      </c>
      <c r="H29" s="22">
        <f t="shared" si="1"/>
        <v>0.18133333333333335</v>
      </c>
    </row>
    <row r="30" spans="1:8" s="16" customFormat="1" ht="45" customHeight="1">
      <c r="A30" s="19" t="str">
        <f>'Słownik mat. (przykładowe ceny)'!A34</f>
        <v>MG-MAMMOT-032</v>
      </c>
      <c r="B30" s="19" t="str">
        <f>'Słownik mat. (przykładowe ceny)'!B34</f>
        <v>Wywoływacz Carestream Kodak X-OMAT EX2. Opakowanie zawiera 20 l. Cena 1 litra 11,25 zł; wymiana średnio 4 l co 3 dni = około 150 badań.</v>
      </c>
      <c r="C30" s="20" t="str">
        <f>'Słownik mat. (przykładowe ceny)'!C34</f>
        <v>odczynnik do badań obrazowych</v>
      </c>
      <c r="D30" s="39">
        <v>150</v>
      </c>
      <c r="E30" s="4" t="str">
        <f>'Słownik mat. (przykładowe ceny)'!D34</f>
        <v>litr</v>
      </c>
      <c r="F30" s="39">
        <v>4</v>
      </c>
      <c r="G30" s="21">
        <f>'Słownik mat. (przykładowe ceny)'!E34</f>
        <v>11.25</v>
      </c>
      <c r="H30" s="22">
        <f t="shared" si="1"/>
        <v>0.30000000000000004</v>
      </c>
    </row>
    <row r="31" spans="1:8" s="16" customFormat="1" ht="33.6" customHeight="1">
      <c r="A31" s="19" t="str">
        <f>'Słownik mat. (przykładowe ceny)'!A35</f>
        <v>MG-MAMMOT-033</v>
      </c>
      <c r="B31" s="19" t="str">
        <f>'Słownik mat. (przykładowe ceny)'!B35</f>
        <v>Szara koperta do dużych zdjęć. Opakowanie zawiera 1.000 szt.</v>
      </c>
      <c r="C31" s="20" t="str">
        <f>'Słownik mat. (przykładowe ceny)'!C35</f>
        <v>materiał niemedyczny</v>
      </c>
      <c r="D31" s="39">
        <v>1000</v>
      </c>
      <c r="E31" s="4" t="str">
        <f>'Słownik mat. (przykładowe ceny)'!D35</f>
        <v>opakowanie</v>
      </c>
      <c r="F31" s="39">
        <v>1</v>
      </c>
      <c r="G31" s="21">
        <f>'Słownik mat. (przykładowe ceny)'!E35</f>
        <v>283.57</v>
      </c>
      <c r="H31" s="22">
        <f t="shared" si="1"/>
        <v>0.28357</v>
      </c>
    </row>
    <row r="32" spans="1:8" s="26" customFormat="1" ht="29.4" customHeight="1">
      <c r="A32" s="23" t="s">
        <v>49</v>
      </c>
      <c r="B32" s="24"/>
      <c r="C32" s="24"/>
      <c r="D32" s="24"/>
      <c r="E32" s="24"/>
      <c r="F32" s="24"/>
      <c r="G32" s="24"/>
      <c r="H32" s="25">
        <f>SUM(H9:H31)</f>
        <v>1173.793986666667</v>
      </c>
    </row>
    <row r="33" s="3" customFormat="1" ht="15"/>
    <row r="34" s="3" customFormat="1" ht="15"/>
    <row r="35" s="3" customFormat="1" ht="15"/>
    <row r="36" s="3" customFormat="1" ht="15"/>
    <row r="37" s="3" customFormat="1" ht="15"/>
    <row r="38" s="3" customFormat="1" ht="24.6" customHeight="1">
      <c r="A38" s="12" t="s">
        <v>50</v>
      </c>
    </row>
    <row r="39" spans="1:3" s="3" customFormat="1" ht="24.6" customHeight="1">
      <c r="A39" s="12" t="s">
        <v>51</v>
      </c>
      <c r="B39" s="27" t="s">
        <v>52</v>
      </c>
      <c r="C39" s="27" t="s">
        <v>53</v>
      </c>
    </row>
    <row r="40" spans="1:3" s="3" customFormat="1" ht="24.6" customHeight="1">
      <c r="A40" s="28" t="s">
        <v>21</v>
      </c>
      <c r="B40" s="29">
        <f>'Stawki wynagrodzeń (przykład)'!E5</f>
        <v>107.745217934375</v>
      </c>
      <c r="C40" s="30">
        <f>B40/60</f>
        <v>1.7957536322395835</v>
      </c>
    </row>
    <row r="41" spans="1:3" s="3" customFormat="1" ht="24.6" customHeight="1">
      <c r="A41" s="28" t="s">
        <v>27</v>
      </c>
      <c r="B41" s="29">
        <f>'Stawki wynagrodzeń (przykład)'!E8</f>
        <v>51.09991192578126</v>
      </c>
      <c r="C41" s="30">
        <f>B41/60</f>
        <v>0.8516651987630209</v>
      </c>
    </row>
    <row r="42" spans="1:3" s="3" customFormat="1" ht="25.8" customHeight="1">
      <c r="A42" s="31" t="s">
        <v>29</v>
      </c>
      <c r="B42" s="33">
        <f>'Stawki wynagrodzeń (przykład)'!E10</f>
        <v>47.6953703734375</v>
      </c>
      <c r="C42" s="33">
        <f aca="true" t="shared" si="2" ref="C42">B42/60</f>
        <v>0.7949228395572916</v>
      </c>
    </row>
    <row r="43" s="3" customFormat="1" ht="25.8" customHeight="1"/>
    <row r="44" spans="1:7" s="16" customFormat="1" ht="57.6">
      <c r="A44" s="15" t="s">
        <v>54</v>
      </c>
      <c r="B44" s="15" t="s">
        <v>55</v>
      </c>
      <c r="C44" s="15" t="s">
        <v>36</v>
      </c>
      <c r="D44" s="15" t="s">
        <v>56</v>
      </c>
      <c r="E44" s="15" t="s">
        <v>57</v>
      </c>
      <c r="F44" s="15" t="s">
        <v>58</v>
      </c>
      <c r="G44" s="15" t="s">
        <v>40</v>
      </c>
    </row>
    <row r="45" spans="1:7" s="16" customFormat="1" ht="15.6">
      <c r="A45" s="34"/>
      <c r="B45" s="17" t="s">
        <v>42</v>
      </c>
      <c r="C45" s="17" t="s">
        <v>44</v>
      </c>
      <c r="D45" s="17" t="s">
        <v>45</v>
      </c>
      <c r="E45" s="17" t="s">
        <v>46</v>
      </c>
      <c r="F45" s="17" t="s">
        <v>47</v>
      </c>
      <c r="G45" s="18" t="s">
        <v>59</v>
      </c>
    </row>
    <row r="46" spans="1:7" s="16" customFormat="1" ht="32.4" customHeight="1">
      <c r="A46" s="35">
        <v>1</v>
      </c>
      <c r="B46" s="36" t="str">
        <f>A40</f>
        <v>Lekarz radiolog</v>
      </c>
      <c r="C46" s="36">
        <v>1</v>
      </c>
      <c r="D46" s="4" t="s">
        <v>60</v>
      </c>
      <c r="E46" s="37">
        <v>45</v>
      </c>
      <c r="F46" s="38">
        <f>C40</f>
        <v>1.7957536322395835</v>
      </c>
      <c r="G46" s="38">
        <f>(E46/C46)*F46</f>
        <v>80.80891345078126</v>
      </c>
    </row>
    <row r="47" spans="1:7" s="16" customFormat="1" ht="32.4" customHeight="1">
      <c r="A47" s="35">
        <v>2</v>
      </c>
      <c r="B47" s="36" t="str">
        <f>A41</f>
        <v>Technik radiologii</v>
      </c>
      <c r="C47" s="36">
        <v>1</v>
      </c>
      <c r="D47" s="4" t="s">
        <v>60</v>
      </c>
      <c r="E47" s="49">
        <v>45</v>
      </c>
      <c r="F47" s="38">
        <f>C41</f>
        <v>0.8516651987630209</v>
      </c>
      <c r="G47" s="38">
        <f>(E47/C47)*F47</f>
        <v>38.32493394433594</v>
      </c>
    </row>
    <row r="48" spans="1:7" s="16" customFormat="1" ht="32.4" customHeight="1">
      <c r="A48" s="4">
        <v>3</v>
      </c>
      <c r="B48" s="4" t="str">
        <f>A42</f>
        <v>Pielęgniarka</v>
      </c>
      <c r="C48" s="4">
        <v>1</v>
      </c>
      <c r="D48" s="4" t="s">
        <v>60</v>
      </c>
      <c r="E48" s="40">
        <v>45</v>
      </c>
      <c r="F48" s="22">
        <f>C42</f>
        <v>0.7949228395572916</v>
      </c>
      <c r="G48" s="22">
        <f>(E48/C48)*F48</f>
        <v>35.771527780078124</v>
      </c>
    </row>
    <row r="49" spans="1:7" s="26" customFormat="1" ht="32.4" customHeight="1">
      <c r="A49" s="82" t="s">
        <v>49</v>
      </c>
      <c r="B49" s="83"/>
      <c r="C49" s="83"/>
      <c r="D49" s="83"/>
      <c r="E49" s="83"/>
      <c r="F49" s="83"/>
      <c r="G49" s="25">
        <f>SUM(G46:G48)</f>
        <v>154.90537517519533</v>
      </c>
    </row>
    <row r="50" s="3" customFormat="1" ht="15"/>
    <row r="51" s="3" customFormat="1" ht="15"/>
    <row r="52" spans="1:3" s="3" customFormat="1" ht="27" customHeight="1">
      <c r="A52" s="84" t="s">
        <v>61</v>
      </c>
      <c r="B52" s="84"/>
      <c r="C52" s="29">
        <f>H32</f>
        <v>1173.793986666667</v>
      </c>
    </row>
    <row r="53" spans="1:3" s="3" customFormat="1" ht="27" customHeight="1">
      <c r="A53" s="85" t="s">
        <v>62</v>
      </c>
      <c r="B53" s="85"/>
      <c r="C53" s="32">
        <f>G49</f>
        <v>154.90537517519533</v>
      </c>
    </row>
    <row r="54" spans="1:3" s="12" customFormat="1" ht="27" customHeight="1">
      <c r="A54" s="86" t="s">
        <v>63</v>
      </c>
      <c r="B54" s="86"/>
      <c r="C54" s="65">
        <f>SUM(C52:C53)</f>
        <v>1328.6993618418624</v>
      </c>
    </row>
  </sheetData>
  <mergeCells count="5">
    <mergeCell ref="B1:C1"/>
    <mergeCell ref="A49:F49"/>
    <mergeCell ref="A52:B52"/>
    <mergeCell ref="A53:B53"/>
    <mergeCell ref="A54:B5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727DE-5C5D-49F4-8F36-F0962FF08283}">
  <dimension ref="A1:H56"/>
  <sheetViews>
    <sheetView workbookViewId="0" topLeftCell="A50">
      <selection activeCell="K61" sqref="K61"/>
    </sheetView>
  </sheetViews>
  <sheetFormatPr defaultColWidth="9.140625" defaultRowHeight="15"/>
  <cols>
    <col min="1" max="1" width="26.8515625" style="0" customWidth="1"/>
    <col min="2" max="2" width="47.00390625" style="0" customWidth="1"/>
    <col min="3" max="3" width="20.421875" style="0" customWidth="1"/>
    <col min="4" max="4" width="14.57421875" style="0" customWidth="1"/>
    <col min="5" max="5" width="12.28125" style="0" customWidth="1"/>
    <col min="6" max="6" width="13.7109375" style="0" customWidth="1"/>
    <col min="7" max="7" width="14.00390625" style="0" customWidth="1"/>
    <col min="8" max="8" width="15.421875" style="0" customWidth="1"/>
  </cols>
  <sheetData>
    <row r="1" spans="1:4" s="3" customFormat="1" ht="27.6" customHeight="1">
      <c r="A1" s="12" t="s">
        <v>15</v>
      </c>
      <c r="B1" s="87" t="str">
        <f>'Wykaz procedur (przykład)'!D5</f>
        <v>Biopsja mammotomiczna pod kontrolą mammografii z założeniem klipsa</v>
      </c>
      <c r="C1" s="87"/>
      <c r="D1" s="88"/>
    </row>
    <row r="2" spans="1:3" s="3" customFormat="1" ht="28.8">
      <c r="A2" s="12" t="s">
        <v>31</v>
      </c>
      <c r="B2" s="63" t="str">
        <f>'Wykaz procedur (przykład)'!C5</f>
        <v>85.132.2</v>
      </c>
      <c r="C2" s="64"/>
    </row>
    <row r="3" spans="1:3" s="3" customFormat="1" ht="15.6">
      <c r="A3" s="12"/>
      <c r="B3" s="14"/>
      <c r="C3" s="13"/>
    </row>
    <row r="4" s="3" customFormat="1" ht="15"/>
    <row r="5" s="3" customFormat="1" ht="15">
      <c r="A5" s="12" t="s">
        <v>32</v>
      </c>
    </row>
    <row r="6" s="3" customFormat="1" ht="15"/>
    <row r="7" spans="1:8" s="16" customFormat="1" ht="28.8">
      <c r="A7" s="15" t="s">
        <v>33</v>
      </c>
      <c r="B7" s="15" t="s">
        <v>34</v>
      </c>
      <c r="C7" s="15" t="s">
        <v>35</v>
      </c>
      <c r="D7" s="15" t="s">
        <v>36</v>
      </c>
      <c r="E7" s="15" t="s">
        <v>37</v>
      </c>
      <c r="F7" s="15" t="s">
        <v>38</v>
      </c>
      <c r="G7" s="15" t="s">
        <v>39</v>
      </c>
      <c r="H7" s="15" t="s">
        <v>40</v>
      </c>
    </row>
    <row r="8" spans="1:8" s="16" customFormat="1" ht="15.6">
      <c r="A8" s="17" t="s">
        <v>41</v>
      </c>
      <c r="B8" s="17" t="s">
        <v>42</v>
      </c>
      <c r="C8" s="17" t="s">
        <v>43</v>
      </c>
      <c r="D8" s="17" t="s">
        <v>44</v>
      </c>
      <c r="E8" s="17" t="s">
        <v>45</v>
      </c>
      <c r="F8" s="17" t="s">
        <v>46</v>
      </c>
      <c r="G8" s="17" t="s">
        <v>47</v>
      </c>
      <c r="H8" s="18" t="s">
        <v>48</v>
      </c>
    </row>
    <row r="9" spans="1:8" s="16" customFormat="1" ht="26.4" customHeight="1">
      <c r="A9" s="19" t="str">
        <f>'Słownik mat. (przykładowe ceny)'!A3</f>
        <v>MG-MAMMOT-001</v>
      </c>
      <c r="B9" s="19" t="str">
        <f>'Słownik mat. (przykładowe ceny)'!B3</f>
        <v>Rękawiczki jednorazowe</v>
      </c>
      <c r="C9" s="20" t="str">
        <f>'Słownik mat. (przykładowe ceny)'!C3</f>
        <v>materiał jednorazowy</v>
      </c>
      <c r="D9" s="4">
        <v>1</v>
      </c>
      <c r="E9" s="4" t="str">
        <f>'Słownik mat. (przykładowe ceny)'!D3</f>
        <v>szt</v>
      </c>
      <c r="F9" s="4">
        <v>6</v>
      </c>
      <c r="G9" s="21">
        <f>'Słownik mat. (przykładowe ceny)'!E3</f>
        <v>0.45</v>
      </c>
      <c r="H9" s="22">
        <f aca="true" t="shared" si="0" ref="H9:H18">(F9/D9)*G9</f>
        <v>2.7</v>
      </c>
    </row>
    <row r="10" spans="1:8" s="16" customFormat="1" ht="26.4" customHeight="1">
      <c r="A10" s="19" t="str">
        <f>'Słownik mat. (przykładowe ceny)'!A4</f>
        <v>MG-MAMMOT-002</v>
      </c>
      <c r="B10" s="19" t="str">
        <f>'Słownik mat. (przykładowe ceny)'!B4</f>
        <v>Rękawice sterylne</v>
      </c>
      <c r="C10" s="20" t="str">
        <f>'Słownik mat. (przykładowe ceny)'!C4</f>
        <v>materiał jednorazowy</v>
      </c>
      <c r="D10" s="4">
        <v>1</v>
      </c>
      <c r="E10" s="4" t="str">
        <f>'Słownik mat. (przykładowe ceny)'!D4</f>
        <v>pakiet</v>
      </c>
      <c r="F10" s="4">
        <v>1</v>
      </c>
      <c r="G10" s="21">
        <f>'Słownik mat. (przykładowe ceny)'!E4</f>
        <v>2.76</v>
      </c>
      <c r="H10" s="22">
        <f t="shared" si="0"/>
        <v>2.76</v>
      </c>
    </row>
    <row r="11" spans="1:8" s="16" customFormat="1" ht="26.4" customHeight="1">
      <c r="A11" s="19" t="str">
        <f>'Słownik mat. (przykładowe ceny)'!A5</f>
        <v>MG-MAMMOT-003</v>
      </c>
      <c r="B11" s="19" t="str">
        <f>'Słownik mat. (przykładowe ceny)'!B5</f>
        <v>Ubranie operac.jednora. kpl.(spod+bluza)</v>
      </c>
      <c r="C11" s="20" t="str">
        <f>'Słownik mat. (przykładowe ceny)'!C5</f>
        <v>materiał jednorazowy</v>
      </c>
      <c r="D11" s="4">
        <v>1</v>
      </c>
      <c r="E11" s="4" t="str">
        <f>'Słownik mat. (przykładowe ceny)'!D5</f>
        <v>komplet</v>
      </c>
      <c r="F11" s="4">
        <v>1</v>
      </c>
      <c r="G11" s="21">
        <f>'Słownik mat. (przykładowe ceny)'!E5</f>
        <v>12.65</v>
      </c>
      <c r="H11" s="22">
        <f t="shared" si="0"/>
        <v>12.65</v>
      </c>
    </row>
    <row r="12" spans="1:8" s="16" customFormat="1" ht="30.6" customHeight="1">
      <c r="A12" s="19" t="str">
        <f>'Słownik mat. (przykładowe ceny)'!A6</f>
        <v>MG-MAMMOT-004</v>
      </c>
      <c r="B12" s="19" t="str">
        <f>'Słownik mat. (przykładowe ceny)'!B6</f>
        <v>Podkładki higieniczne.
1 rolka = średnio 120 pacjentów</v>
      </c>
      <c r="C12" s="20" t="str">
        <f>'Słownik mat. (przykładowe ceny)'!C6</f>
        <v>materiał jednorazowy</v>
      </c>
      <c r="D12" s="4">
        <v>120</v>
      </c>
      <c r="E12" s="4" t="str">
        <f>'Słownik mat. (przykładowe ceny)'!D6</f>
        <v xml:space="preserve">rolka </v>
      </c>
      <c r="F12" s="4">
        <v>1</v>
      </c>
      <c r="G12" s="21">
        <f>'Słownik mat. (przykładowe ceny)'!E6</f>
        <v>17.69</v>
      </c>
      <c r="H12" s="22">
        <f t="shared" si="0"/>
        <v>0.14741666666666667</v>
      </c>
    </row>
    <row r="13" spans="1:8" s="16" customFormat="1" ht="32.4" customHeight="1">
      <c r="A13" s="19" t="str">
        <f>'Słownik mat. (przykładowe ceny)'!A7</f>
        <v>MG-MAMMOT-005</v>
      </c>
      <c r="B13" s="19" t="str">
        <f>'Słownik mat. (przykładowe ceny)'!B7</f>
        <v>Ręczniki przemysłowe.
1 rolka = średnio 30 pacjentów</v>
      </c>
      <c r="C13" s="20" t="str">
        <f>'Słownik mat. (przykładowe ceny)'!C7</f>
        <v>materiał jednorazowy</v>
      </c>
      <c r="D13" s="4">
        <v>30</v>
      </c>
      <c r="E13" s="4" t="str">
        <f>'Słownik mat. (przykładowe ceny)'!D7</f>
        <v xml:space="preserve">rolka </v>
      </c>
      <c r="F13" s="4">
        <v>1</v>
      </c>
      <c r="G13" s="21">
        <f>'Słownik mat. (przykładowe ceny)'!E7</f>
        <v>5.79</v>
      </c>
      <c r="H13" s="22">
        <f t="shared" si="0"/>
        <v>0.193</v>
      </c>
    </row>
    <row r="14" spans="1:8" s="16" customFormat="1" ht="48" customHeight="1">
      <c r="A14" s="19" t="str">
        <f>'Słownik mat. (przykładowe ceny)'!A9</f>
        <v>MG-MAMMOT-007</v>
      </c>
      <c r="B14" s="19" t="str">
        <f>'Słownik mat. (przykładowe ceny)'!B9</f>
        <v>Skinsept Pur (46 g + 27 g + 1 g)/ 100 g, preparat do odkażania skóry, 350 ml.
Opakowanie = średnio 30 pacjentów</v>
      </c>
      <c r="C14" s="20" t="str">
        <f>'Słownik mat. (przykładowe ceny)'!C9</f>
        <v>środek dezynfekcyjny</v>
      </c>
      <c r="D14" s="4">
        <v>30</v>
      </c>
      <c r="E14" s="4" t="str">
        <f>'Słownik mat. (przykładowe ceny)'!D9</f>
        <v>opakowanie</v>
      </c>
      <c r="F14" s="4">
        <v>1</v>
      </c>
      <c r="G14" s="21">
        <f>'Słownik mat. (przykładowe ceny)'!E9</f>
        <v>29.65</v>
      </c>
      <c r="H14" s="22">
        <f t="shared" si="0"/>
        <v>0.9883333333333333</v>
      </c>
    </row>
    <row r="15" spans="1:8" s="16" customFormat="1" ht="26.4" customHeight="1">
      <c r="A15" s="19" t="str">
        <f>'Słownik mat. (przykładowe ceny)'!A10</f>
        <v>MG-MAMMOT-008</v>
      </c>
      <c r="B15" s="19" t="str">
        <f>'Słownik mat. (przykładowe ceny)'!B10</f>
        <v>Lignocainum hydrochloricum, 1%, iniekcje, 20 ml, 5 fiolek</v>
      </c>
      <c r="C15" s="20" t="str">
        <f>'Słownik mat. (przykładowe ceny)'!C10</f>
        <v>środek miejscowy do znieczulenia</v>
      </c>
      <c r="D15" s="4">
        <v>1</v>
      </c>
      <c r="E15" s="4" t="str">
        <f>'Słownik mat. (przykładowe ceny)'!D10</f>
        <v>fiolka</v>
      </c>
      <c r="F15" s="4">
        <v>1</v>
      </c>
      <c r="G15" s="21">
        <f>'Słownik mat. (przykładowe ceny)'!E10</f>
        <v>6.15</v>
      </c>
      <c r="H15" s="22">
        <f t="shared" si="0"/>
        <v>6.15</v>
      </c>
    </row>
    <row r="16" spans="1:8" s="16" customFormat="1" ht="27" customHeight="1">
      <c r="A16" s="19" t="str">
        <f>'Słownik mat. (przykładowe ceny)'!A14</f>
        <v>MG-MAMMOT-012</v>
      </c>
      <c r="B16" s="19" t="str">
        <f>'Słownik mat. (przykładowe ceny)'!B14</f>
        <v>Nerka jednorazowa(op=300szt)</v>
      </c>
      <c r="C16" s="20" t="str">
        <f>'Słownik mat. (przykładowe ceny)'!C14</f>
        <v>materiał jednorazowy</v>
      </c>
      <c r="D16" s="39">
        <v>300</v>
      </c>
      <c r="E16" s="4" t="str">
        <f>'Słownik mat. (przykładowe ceny)'!D14</f>
        <v>opakowanie</v>
      </c>
      <c r="F16" s="4">
        <v>1</v>
      </c>
      <c r="G16" s="21">
        <f>'Słownik mat. (przykładowe ceny)'!E14</f>
        <v>54.55</v>
      </c>
      <c r="H16" s="22">
        <f t="shared" si="0"/>
        <v>0.18183333333333335</v>
      </c>
    </row>
    <row r="17" spans="1:8" s="16" customFormat="1" ht="27" customHeight="1">
      <c r="A17" s="19" t="str">
        <f>'Słownik mat. (przykładowe ceny)'!A15</f>
        <v>MG-MAMMOT-013</v>
      </c>
      <c r="B17" s="19" t="str">
        <f>'Słownik mat. (przykładowe ceny)'!B15</f>
        <v>Serweta sterylna</v>
      </c>
      <c r="C17" s="20" t="str">
        <f>'Słownik mat. (przykładowe ceny)'!C15</f>
        <v>materiał jednorazowy</v>
      </c>
      <c r="D17" s="39">
        <v>1</v>
      </c>
      <c r="E17" s="4" t="str">
        <f>'Słownik mat. (przykładowe ceny)'!D15</f>
        <v>szt</v>
      </c>
      <c r="F17" s="4">
        <v>1</v>
      </c>
      <c r="G17" s="21">
        <f>'Słownik mat. (przykładowe ceny)'!E15</f>
        <v>1.71</v>
      </c>
      <c r="H17" s="22">
        <f t="shared" si="0"/>
        <v>1.71</v>
      </c>
    </row>
    <row r="18" spans="1:8" s="16" customFormat="1" ht="27" customHeight="1">
      <c r="A18" s="19" t="str">
        <f>'Słownik mat. (przykładowe ceny)'!A16</f>
        <v>MG-MAMMOT-014</v>
      </c>
      <c r="B18" s="19" t="str">
        <f>'Słownik mat. (przykładowe ceny)'!B16</f>
        <v>Strzykawka 10 ml</v>
      </c>
      <c r="C18" s="20" t="str">
        <f>'Słownik mat. (przykładowe ceny)'!C16</f>
        <v>materiał jednorazowy</v>
      </c>
      <c r="D18" s="39">
        <v>1</v>
      </c>
      <c r="E18" s="4" t="str">
        <f>'Słownik mat. (przykładowe ceny)'!D16</f>
        <v>szt</v>
      </c>
      <c r="F18" s="4">
        <v>1</v>
      </c>
      <c r="G18" s="21">
        <f>'Słownik mat. (przykładowe ceny)'!E16</f>
        <v>0.13</v>
      </c>
      <c r="H18" s="22">
        <f t="shared" si="0"/>
        <v>0.13</v>
      </c>
    </row>
    <row r="19" spans="1:8" s="16" customFormat="1" ht="27" customHeight="1">
      <c r="A19" s="19" t="str">
        <f>'Słownik mat. (przykładowe ceny)'!A17</f>
        <v>MG-MAMMOT-015</v>
      </c>
      <c r="B19" s="19" t="str">
        <f>'Słownik mat. (przykładowe ceny)'!B17</f>
        <v>Strzykawka 20 ml</v>
      </c>
      <c r="C19" s="20" t="str">
        <f>'Słownik mat. (przykładowe ceny)'!C17</f>
        <v>materiał jednorazowy</v>
      </c>
      <c r="D19" s="39">
        <v>1</v>
      </c>
      <c r="E19" s="4" t="str">
        <f>'Słownik mat. (przykładowe ceny)'!D17</f>
        <v>szt</v>
      </c>
      <c r="F19" s="4">
        <v>1</v>
      </c>
      <c r="G19" s="21">
        <f>'Słownik mat. (przykładowe ceny)'!E17</f>
        <v>0.17</v>
      </c>
      <c r="H19" s="22">
        <f aca="true" t="shared" si="1" ref="H19:H33">(F19/D19)*G19</f>
        <v>0.17</v>
      </c>
    </row>
    <row r="20" spans="1:8" s="16" customFormat="1" ht="27" customHeight="1">
      <c r="A20" s="19" t="str">
        <f>'Słownik mat. (przykładowe ceny)'!A18</f>
        <v>MG-MAMMOT-016</v>
      </c>
      <c r="B20" s="19" t="str">
        <f>'Słownik mat. (przykładowe ceny)'!B18</f>
        <v>Igła j/u 1,2</v>
      </c>
      <c r="C20" s="20" t="str">
        <f>'Słownik mat. (przykładowe ceny)'!C18</f>
        <v>materiał jednorazowy</v>
      </c>
      <c r="D20" s="39">
        <v>100</v>
      </c>
      <c r="E20" s="4" t="str">
        <f>'Słownik mat. (przykładowe ceny)'!D18</f>
        <v>opakowanie</v>
      </c>
      <c r="F20" s="4">
        <v>2</v>
      </c>
      <c r="G20" s="21">
        <f>'Słownik mat. (przykładowe ceny)'!E18</f>
        <v>5.25</v>
      </c>
      <c r="H20" s="22">
        <f t="shared" si="1"/>
        <v>0.105</v>
      </c>
    </row>
    <row r="21" spans="1:8" s="16" customFormat="1" ht="27" customHeight="1">
      <c r="A21" s="19" t="str">
        <f>'Słownik mat. (przykładowe ceny)'!A19</f>
        <v>MG-MAMMOT-017</v>
      </c>
      <c r="B21" s="19" t="str">
        <f>'Słownik mat. (przykładowe ceny)'!B19</f>
        <v>Ostrza Nr 10A</v>
      </c>
      <c r="C21" s="20" t="str">
        <f>'Słownik mat. (przykładowe ceny)'!C19</f>
        <v>materiał jednorazowy</v>
      </c>
      <c r="D21" s="39">
        <v>1</v>
      </c>
      <c r="E21" s="4" t="str">
        <f>'Słownik mat. (przykładowe ceny)'!D19</f>
        <v>szt</v>
      </c>
      <c r="F21" s="4">
        <v>1</v>
      </c>
      <c r="G21" s="21">
        <f>'Słownik mat. (przykładowe ceny)'!E19</f>
        <v>0.37</v>
      </c>
      <c r="H21" s="22">
        <f t="shared" si="1"/>
        <v>0.37</v>
      </c>
    </row>
    <row r="22" spans="1:8" s="16" customFormat="1" ht="27" customHeight="1">
      <c r="A22" s="19" t="str">
        <f>'Słownik mat. (przykładowe ceny)'!A20</f>
        <v>MG-MAMMOT-018</v>
      </c>
      <c r="B22" s="19" t="str">
        <f>'Słownik mat. (przykładowe ceny)'!B20</f>
        <v>Cosmopor E 7,2 x 5 cm a 1 szt</v>
      </c>
      <c r="C22" s="20" t="str">
        <f>'Słownik mat. (przykładowe ceny)'!C20</f>
        <v>materiał opatrunkowy</v>
      </c>
      <c r="D22" s="39">
        <v>1</v>
      </c>
      <c r="E22" s="4" t="str">
        <f>'Słownik mat. (przykładowe ceny)'!D20</f>
        <v>szt</v>
      </c>
      <c r="F22" s="4">
        <v>1</v>
      </c>
      <c r="G22" s="21">
        <f>'Słownik mat. (przykładowe ceny)'!E20</f>
        <v>0.21</v>
      </c>
      <c r="H22" s="22">
        <f t="shared" si="1"/>
        <v>0.21</v>
      </c>
    </row>
    <row r="23" spans="1:8" s="16" customFormat="1" ht="27" customHeight="1">
      <c r="A23" s="19" t="str">
        <f>'Słownik mat. (przykładowe ceny)'!A22</f>
        <v>MG-MAMMOT-020</v>
      </c>
      <c r="B23" s="19" t="str">
        <f>'Słownik mat. (przykładowe ceny)'!B22</f>
        <v>Wymienny zbiornik próżniowy</v>
      </c>
      <c r="C23" s="20" t="str">
        <f>'Słownik mat. (przykładowe ceny)'!C22</f>
        <v>materiał jednorazowy</v>
      </c>
      <c r="D23" s="39">
        <v>1</v>
      </c>
      <c r="E23" s="4" t="str">
        <f>'Słownik mat. (przykładowe ceny)'!D22</f>
        <v>szt</v>
      </c>
      <c r="F23" s="4">
        <v>1</v>
      </c>
      <c r="G23" s="21">
        <f>'Słownik mat. (przykładowe ceny)'!E22</f>
        <v>47.36</v>
      </c>
      <c r="H23" s="22">
        <f t="shared" si="1"/>
        <v>47.36</v>
      </c>
    </row>
    <row r="24" spans="1:8" s="16" customFormat="1" ht="27" customHeight="1">
      <c r="A24" s="19" t="str">
        <f>'Słownik mat. (przykładowe ceny)'!A24</f>
        <v>MG-MAMMOT-022</v>
      </c>
      <c r="B24" s="19" t="str">
        <f>'Słownik mat. (przykładowe ceny)'!B24</f>
        <v>Igła biopsyjna mamm.MHUS/MST 8/12 ,10/12</v>
      </c>
      <c r="C24" s="20" t="str">
        <f>'Słownik mat. (przykładowe ceny)'!C24</f>
        <v>materiał jednorazowy</v>
      </c>
      <c r="D24" s="39">
        <v>1</v>
      </c>
      <c r="E24" s="4" t="str">
        <f>'Słownik mat. (przykładowe ceny)'!D24</f>
        <v>szt</v>
      </c>
      <c r="F24" s="4">
        <v>1</v>
      </c>
      <c r="G24" s="21">
        <f>'Słownik mat. (przykładowe ceny)'!E24</f>
        <v>987.09</v>
      </c>
      <c r="H24" s="22">
        <f t="shared" si="1"/>
        <v>987.09</v>
      </c>
    </row>
    <row r="25" spans="1:8" s="16" customFormat="1" ht="27" customHeight="1">
      <c r="A25" s="19" t="str">
        <f>'Słownik mat. (przykładowe ceny)'!A25</f>
        <v>MG-MAMMOT-023</v>
      </c>
      <c r="B25" s="19" t="str">
        <f>'Słownik mat. (przykładowe ceny)'!B25</f>
        <v>Zaciskowy znacznik tkanek (klips)</v>
      </c>
      <c r="C25" s="20" t="str">
        <f>'Słownik mat. (przykładowe ceny)'!C25</f>
        <v>materiał jednorazowy</v>
      </c>
      <c r="D25" s="39">
        <v>1</v>
      </c>
      <c r="E25" s="4" t="str">
        <f>'Słownik mat. (przykładowe ceny)'!D25</f>
        <v>szt</v>
      </c>
      <c r="F25" s="4">
        <v>1</v>
      </c>
      <c r="G25" s="21">
        <f>'Słownik mat. (przykładowe ceny)'!E25</f>
        <v>369.58</v>
      </c>
      <c r="H25" s="22">
        <f t="shared" si="1"/>
        <v>369.58</v>
      </c>
    </row>
    <row r="26" spans="1:8" s="16" customFormat="1" ht="31.8" customHeight="1">
      <c r="A26" s="19" t="str">
        <f>'Słownik mat. (przykładowe ceny)'!A27</f>
        <v>MG-MAMMOT-025</v>
      </c>
      <c r="B26" s="19" t="str">
        <f>'Słownik mat. (przykładowe ceny)'!B27</f>
        <v>Prowadnica sondy Fisher (8G, 11G, 14G).
Prowadnica = średnio  10 pacjentów</v>
      </c>
      <c r="C26" s="20" t="str">
        <f>'Słownik mat. (przykładowe ceny)'!C27</f>
        <v>materiał zużywalny</v>
      </c>
      <c r="D26" s="39">
        <v>10</v>
      </c>
      <c r="E26" s="4" t="str">
        <f>'Słownik mat. (przykładowe ceny)'!D27</f>
        <v>szt</v>
      </c>
      <c r="F26" s="39">
        <v>1</v>
      </c>
      <c r="G26" s="21">
        <f>'Słownik mat. (przykładowe ceny)'!E27</f>
        <v>56.5</v>
      </c>
      <c r="H26" s="22">
        <f t="shared" si="1"/>
        <v>5.65</v>
      </c>
    </row>
    <row r="27" spans="1:8" s="16" customFormat="1" ht="29.4" customHeight="1">
      <c r="A27" s="19" t="str">
        <f>'Słownik mat. (przykładowe ceny)'!A28</f>
        <v>MG-MAMMOT-026</v>
      </c>
      <c r="B27" s="19" t="str">
        <f>'Słownik mat. (przykładowe ceny)'!B28</f>
        <v>Zestaw rurek.
1 zestaw = 1 pacjent</v>
      </c>
      <c r="C27" s="20" t="str">
        <f>'Słownik mat. (przykładowe ceny)'!C28</f>
        <v>materiał jednorazowy</v>
      </c>
      <c r="D27" s="39">
        <v>1</v>
      </c>
      <c r="E27" s="4" t="str">
        <f>'Słownik mat. (przykładowe ceny)'!D28</f>
        <v>zestaw</v>
      </c>
      <c r="F27" s="39">
        <v>1</v>
      </c>
      <c r="G27" s="21">
        <f>'Słownik mat. (przykładowe ceny)'!E28</f>
        <v>91.14</v>
      </c>
      <c r="H27" s="22">
        <f t="shared" si="1"/>
        <v>91.14</v>
      </c>
    </row>
    <row r="28" spans="1:8" s="16" customFormat="1" ht="27" customHeight="1">
      <c r="A28" s="19" t="str">
        <f>'Słownik mat. (przykładowe ceny)'!A30</f>
        <v>MG-MAMMOT-028</v>
      </c>
      <c r="B28" s="19" t="str">
        <f>'Słownik mat. (przykładowe ceny)'!B30</f>
        <v>Pojemnik BioSafe z formaliną 60ml</v>
      </c>
      <c r="C28" s="20" t="str">
        <f>'Słownik mat. (przykładowe ceny)'!C30</f>
        <v>materiał jednorazowy</v>
      </c>
      <c r="D28" s="39">
        <v>1</v>
      </c>
      <c r="E28" s="4" t="str">
        <f>'Słownik mat. (przykładowe ceny)'!D30</f>
        <v>szt</v>
      </c>
      <c r="F28" s="39">
        <v>1</v>
      </c>
      <c r="G28" s="21">
        <f>'Słownik mat. (przykładowe ceny)'!E30</f>
        <v>9.92</v>
      </c>
      <c r="H28" s="22">
        <f t="shared" si="1"/>
        <v>9.92</v>
      </c>
    </row>
    <row r="29" spans="1:8" s="16" customFormat="1" ht="27" customHeight="1">
      <c r="A29" s="19" t="str">
        <f>'Słownik mat. (przykładowe ceny)'!A32</f>
        <v>MG-MAMMOT-030</v>
      </c>
      <c r="B29" s="19" t="str">
        <f>'Słownik mat. (przykładowe ceny)'!B32</f>
        <v>Klisza RTG o wymiarach 18 x 24 cm - opakowanie zawiera 50 szt.</v>
      </c>
      <c r="C29" s="20" t="str">
        <f>'Słownik mat. (przykładowe ceny)'!C32</f>
        <v>materiał do badań obrazowych</v>
      </c>
      <c r="D29" s="39">
        <v>1</v>
      </c>
      <c r="E29" s="4" t="str">
        <f>'Słownik mat. (przykładowe ceny)'!D32</f>
        <v>opakowanie</v>
      </c>
      <c r="F29" s="39">
        <v>1</v>
      </c>
      <c r="G29" s="21">
        <f>'Słownik mat. (przykładowe ceny)'!E32</f>
        <v>157.3</v>
      </c>
      <c r="H29" s="22">
        <f t="shared" si="1"/>
        <v>157.3</v>
      </c>
    </row>
    <row r="30" spans="1:8" s="16" customFormat="1" ht="27" customHeight="1">
      <c r="A30" s="19" t="str">
        <f>'Słownik mat. (przykładowe ceny)'!A32</f>
        <v>MG-MAMMOT-030</v>
      </c>
      <c r="B30" s="19" t="str">
        <f>'Słownik mat. (przykładowe ceny)'!B32</f>
        <v>Klisza RTG o wymiarach 18 x 24 cm - opakowanie zawiera 50 szt.</v>
      </c>
      <c r="C30" s="20" t="str">
        <f>'Słownik mat. (przykładowe ceny)'!C32</f>
        <v>materiał do badań obrazowych</v>
      </c>
      <c r="D30" s="39">
        <v>50</v>
      </c>
      <c r="E30" s="4" t="str">
        <f>'Słownik mat. (przykładowe ceny)'!D32</f>
        <v>opakowanie</v>
      </c>
      <c r="F30" s="39">
        <v>1</v>
      </c>
      <c r="G30" s="21">
        <f>'Słownik mat. (przykładowe ceny)'!E32</f>
        <v>157.3</v>
      </c>
      <c r="H30" s="22">
        <f t="shared" si="1"/>
        <v>3.1460000000000004</v>
      </c>
    </row>
    <row r="31" spans="1:8" s="16" customFormat="1" ht="46.2" customHeight="1">
      <c r="A31" s="19" t="str">
        <f>'Słownik mat. (przykładowe ceny)'!A33</f>
        <v>MG-MAMMOT-031</v>
      </c>
      <c r="B31" s="19" t="str">
        <f>'Słownik mat. (przykładowe ceny)'!B33</f>
        <v>Utrwalacz Carestream Kodak RP X-OMAT LG RTG. Opakowanie zawiera 20 l. Cena 1 litra 6,80 zł; wymiana średnio 4 l co 3 dni = około 150 badań.</v>
      </c>
      <c r="C31" s="20" t="str">
        <f>'Słownik mat. (przykładowe ceny)'!C33</f>
        <v>odczynnik do badań obrazowych</v>
      </c>
      <c r="D31" s="39">
        <v>150</v>
      </c>
      <c r="E31" s="4" t="str">
        <f>'Słownik mat. (przykładowe ceny)'!D33</f>
        <v>litr</v>
      </c>
      <c r="F31" s="39">
        <v>4</v>
      </c>
      <c r="G31" s="21">
        <f>'Słownik mat. (przykładowe ceny)'!E33</f>
        <v>6.8</v>
      </c>
      <c r="H31" s="22">
        <f t="shared" si="1"/>
        <v>0.18133333333333335</v>
      </c>
    </row>
    <row r="32" spans="1:8" s="16" customFormat="1" ht="45" customHeight="1">
      <c r="A32" s="19" t="str">
        <f>'Słownik mat. (przykładowe ceny)'!A34</f>
        <v>MG-MAMMOT-032</v>
      </c>
      <c r="B32" s="19" t="str">
        <f>'Słownik mat. (przykładowe ceny)'!B34</f>
        <v>Wywoływacz Carestream Kodak X-OMAT EX2. Opakowanie zawiera 20 l. Cena 1 litra 11,25 zł; wymiana średnio 4 l co 3 dni = około 150 badań.</v>
      </c>
      <c r="C32" s="20" t="str">
        <f>'Słownik mat. (przykładowe ceny)'!C34</f>
        <v>odczynnik do badań obrazowych</v>
      </c>
      <c r="D32" s="39">
        <v>150</v>
      </c>
      <c r="E32" s="4" t="str">
        <f>'Słownik mat. (przykładowe ceny)'!D34</f>
        <v>litr</v>
      </c>
      <c r="F32" s="39">
        <v>4</v>
      </c>
      <c r="G32" s="21">
        <f>'Słownik mat. (przykładowe ceny)'!E34</f>
        <v>11.25</v>
      </c>
      <c r="H32" s="22">
        <f t="shared" si="1"/>
        <v>0.30000000000000004</v>
      </c>
    </row>
    <row r="33" spans="1:8" s="16" customFormat="1" ht="33.6" customHeight="1">
      <c r="A33" s="19" t="str">
        <f>'Słownik mat. (przykładowe ceny)'!A35</f>
        <v>MG-MAMMOT-033</v>
      </c>
      <c r="B33" s="19" t="str">
        <f>'Słownik mat. (przykładowe ceny)'!B35</f>
        <v>Szara koperta do dużych zdjęć. Opakowanie zawiera 1.000 szt.</v>
      </c>
      <c r="C33" s="20" t="str">
        <f>'Słownik mat. (przykładowe ceny)'!C35</f>
        <v>materiał niemedyczny</v>
      </c>
      <c r="D33" s="39">
        <v>1000</v>
      </c>
      <c r="E33" s="4" t="str">
        <f>'Słownik mat. (przykładowe ceny)'!D35</f>
        <v>opakowanie</v>
      </c>
      <c r="F33" s="39">
        <v>1</v>
      </c>
      <c r="G33" s="21">
        <f>'Słownik mat. (przykładowe ceny)'!E35</f>
        <v>283.57</v>
      </c>
      <c r="H33" s="22">
        <f t="shared" si="1"/>
        <v>0.28357</v>
      </c>
    </row>
    <row r="34" spans="1:8" s="26" customFormat="1" ht="29.4" customHeight="1">
      <c r="A34" s="23" t="s">
        <v>49</v>
      </c>
      <c r="B34" s="24"/>
      <c r="C34" s="24"/>
      <c r="D34" s="24"/>
      <c r="E34" s="24"/>
      <c r="F34" s="24"/>
      <c r="G34" s="24"/>
      <c r="H34" s="25">
        <f>SUM(H9:H33)</f>
        <v>1700.416486666667</v>
      </c>
    </row>
    <row r="35" s="3" customFormat="1" ht="15"/>
    <row r="36" s="3" customFormat="1" ht="15"/>
    <row r="37" s="3" customFormat="1" ht="15"/>
    <row r="38" s="3" customFormat="1" ht="15"/>
    <row r="39" s="3" customFormat="1" ht="15"/>
    <row r="40" s="3" customFormat="1" ht="24.6" customHeight="1">
      <c r="A40" s="12" t="s">
        <v>50</v>
      </c>
    </row>
    <row r="41" spans="1:3" s="3" customFormat="1" ht="24.6" customHeight="1">
      <c r="A41" s="12" t="s">
        <v>51</v>
      </c>
      <c r="B41" s="27" t="s">
        <v>52</v>
      </c>
      <c r="C41" s="27" t="s">
        <v>53</v>
      </c>
    </row>
    <row r="42" spans="1:3" s="3" customFormat="1" ht="24.6" customHeight="1">
      <c r="A42" s="28" t="s">
        <v>21</v>
      </c>
      <c r="B42" s="29">
        <f>'Stawki wynagrodzeń (przykład)'!E5</f>
        <v>107.745217934375</v>
      </c>
      <c r="C42" s="30">
        <f>B42/60</f>
        <v>1.7957536322395835</v>
      </c>
    </row>
    <row r="43" spans="1:3" s="3" customFormat="1" ht="24.6" customHeight="1">
      <c r="A43" s="28" t="s">
        <v>27</v>
      </c>
      <c r="B43" s="29">
        <f>'Stawki wynagrodzeń (przykład)'!E8</f>
        <v>51.09991192578126</v>
      </c>
      <c r="C43" s="30">
        <f>B43/60</f>
        <v>0.8516651987630209</v>
      </c>
    </row>
    <row r="44" spans="1:3" s="3" customFormat="1" ht="25.8" customHeight="1">
      <c r="A44" s="31" t="s">
        <v>29</v>
      </c>
      <c r="B44" s="33">
        <f>'Stawki wynagrodzeń (przykład)'!E10</f>
        <v>47.6953703734375</v>
      </c>
      <c r="C44" s="33">
        <f aca="true" t="shared" si="2" ref="C44">B44/60</f>
        <v>0.7949228395572916</v>
      </c>
    </row>
    <row r="45" s="3" customFormat="1" ht="25.8" customHeight="1"/>
    <row r="46" spans="1:7" s="16" customFormat="1" ht="57.6">
      <c r="A46" s="15" t="s">
        <v>54</v>
      </c>
      <c r="B46" s="15" t="s">
        <v>55</v>
      </c>
      <c r="C46" s="15" t="s">
        <v>36</v>
      </c>
      <c r="D46" s="15" t="s">
        <v>56</v>
      </c>
      <c r="E46" s="15" t="s">
        <v>57</v>
      </c>
      <c r="F46" s="15" t="s">
        <v>58</v>
      </c>
      <c r="G46" s="15" t="s">
        <v>40</v>
      </c>
    </row>
    <row r="47" spans="1:7" s="16" customFormat="1" ht="15.6">
      <c r="A47" s="34"/>
      <c r="B47" s="17" t="s">
        <v>42</v>
      </c>
      <c r="C47" s="17" t="s">
        <v>44</v>
      </c>
      <c r="D47" s="17" t="s">
        <v>45</v>
      </c>
      <c r="E47" s="17" t="s">
        <v>46</v>
      </c>
      <c r="F47" s="17" t="s">
        <v>47</v>
      </c>
      <c r="G47" s="18" t="s">
        <v>59</v>
      </c>
    </row>
    <row r="48" spans="1:7" s="16" customFormat="1" ht="32.4" customHeight="1">
      <c r="A48" s="35">
        <v>1</v>
      </c>
      <c r="B48" s="36" t="str">
        <f>A42</f>
        <v>Lekarz radiolog</v>
      </c>
      <c r="C48" s="36">
        <v>1</v>
      </c>
      <c r="D48" s="4" t="s">
        <v>60</v>
      </c>
      <c r="E48" s="37">
        <v>60</v>
      </c>
      <c r="F48" s="38">
        <f>C42</f>
        <v>1.7957536322395835</v>
      </c>
      <c r="G48" s="38">
        <f>(E48/C48)*F48</f>
        <v>107.745217934375</v>
      </c>
    </row>
    <row r="49" spans="1:7" s="16" customFormat="1" ht="32.4" customHeight="1">
      <c r="A49" s="66">
        <v>2</v>
      </c>
      <c r="B49" s="67" t="str">
        <f>A43</f>
        <v>Technik radiologii</v>
      </c>
      <c r="C49" s="67">
        <v>1</v>
      </c>
      <c r="D49" s="4" t="s">
        <v>60</v>
      </c>
      <c r="E49" s="49">
        <v>60</v>
      </c>
      <c r="F49" s="38">
        <f>C43</f>
        <v>0.8516651987630209</v>
      </c>
      <c r="G49" s="38">
        <f>(E49/C49)*F49</f>
        <v>51.09991192578126</v>
      </c>
    </row>
    <row r="50" spans="1:7" s="16" customFormat="1" ht="32.4" customHeight="1">
      <c r="A50" s="4">
        <v>3</v>
      </c>
      <c r="B50" s="4" t="str">
        <f>A44</f>
        <v>Pielęgniarka</v>
      </c>
      <c r="C50" s="4">
        <v>1</v>
      </c>
      <c r="D50" s="4" t="s">
        <v>60</v>
      </c>
      <c r="E50" s="40">
        <v>60</v>
      </c>
      <c r="F50" s="22">
        <f>C44</f>
        <v>0.7949228395572916</v>
      </c>
      <c r="G50" s="22">
        <f>(E50/C50)*F50</f>
        <v>47.6953703734375</v>
      </c>
    </row>
    <row r="51" spans="1:7" s="26" customFormat="1" ht="32.4" customHeight="1">
      <c r="A51" s="82" t="s">
        <v>49</v>
      </c>
      <c r="B51" s="83"/>
      <c r="C51" s="83"/>
      <c r="D51" s="83"/>
      <c r="E51" s="83"/>
      <c r="F51" s="83"/>
      <c r="G51" s="25">
        <f>SUM(G48:G50)</f>
        <v>206.54050023359375</v>
      </c>
    </row>
    <row r="52" s="3" customFormat="1" ht="15"/>
    <row r="53" s="3" customFormat="1" ht="15"/>
    <row r="54" spans="1:3" s="3" customFormat="1" ht="27" customHeight="1">
      <c r="A54" s="84" t="s">
        <v>61</v>
      </c>
      <c r="B54" s="84"/>
      <c r="C54" s="29">
        <f>H34</f>
        <v>1700.416486666667</v>
      </c>
    </row>
    <row r="55" spans="1:3" s="3" customFormat="1" ht="27" customHeight="1">
      <c r="A55" s="85" t="s">
        <v>62</v>
      </c>
      <c r="B55" s="85"/>
      <c r="C55" s="32">
        <f>G51</f>
        <v>206.54050023359375</v>
      </c>
    </row>
    <row r="56" spans="1:3" s="12" customFormat="1" ht="27" customHeight="1">
      <c r="A56" s="86" t="s">
        <v>63</v>
      </c>
      <c r="B56" s="86"/>
      <c r="C56" s="65">
        <f>SUM(C54:C55)</f>
        <v>1906.9569869002607</v>
      </c>
    </row>
  </sheetData>
  <mergeCells count="5">
    <mergeCell ref="A51:F51"/>
    <mergeCell ref="A54:B54"/>
    <mergeCell ref="A55:B55"/>
    <mergeCell ref="A56:B56"/>
    <mergeCell ref="B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C6AD3-1849-450D-8DAB-62BBEA023625}">
  <dimension ref="A1:H49"/>
  <sheetViews>
    <sheetView workbookViewId="0" topLeftCell="A40">
      <selection activeCell="C46" sqref="C46"/>
    </sheetView>
  </sheetViews>
  <sheetFormatPr defaultColWidth="9.140625" defaultRowHeight="15"/>
  <cols>
    <col min="1" max="1" width="26.8515625" style="0" customWidth="1"/>
    <col min="2" max="2" width="47.00390625" style="0" customWidth="1"/>
    <col min="3" max="3" width="20.421875" style="0" customWidth="1"/>
    <col min="4" max="4" width="14.57421875" style="0" customWidth="1"/>
    <col min="5" max="5" width="12.28125" style="0" customWidth="1"/>
    <col min="6" max="6" width="13.7109375" style="0" customWidth="1"/>
    <col min="7" max="7" width="14.00390625" style="0" customWidth="1"/>
    <col min="8" max="8" width="15.421875" style="0" customWidth="1"/>
  </cols>
  <sheetData>
    <row r="1" spans="1:3" s="3" customFormat="1" ht="27.6" customHeight="1">
      <c r="A1" s="12" t="s">
        <v>15</v>
      </c>
      <c r="B1" s="87" t="str">
        <f>'Wykaz procedur (przykład)'!D6</f>
        <v>Haczyk pod kontrolą usg</v>
      </c>
      <c r="C1" s="87"/>
    </row>
    <row r="2" spans="1:3" s="3" customFormat="1" ht="28.8">
      <c r="A2" s="12" t="s">
        <v>31</v>
      </c>
      <c r="B2" s="63" t="str">
        <f>'Wykaz procedur (przykład)'!C6</f>
        <v>85.19.1</v>
      </c>
      <c r="C2" s="64"/>
    </row>
    <row r="3" spans="1:3" s="3" customFormat="1" ht="15.6">
      <c r="A3" s="12"/>
      <c r="B3" s="14"/>
      <c r="C3" s="13"/>
    </row>
    <row r="4" s="3" customFormat="1" ht="15"/>
    <row r="5" s="3" customFormat="1" ht="15">
      <c r="A5" s="12" t="s">
        <v>32</v>
      </c>
    </row>
    <row r="6" s="3" customFormat="1" ht="15"/>
    <row r="7" spans="1:8" s="16" customFormat="1" ht="28.8">
      <c r="A7" s="15" t="s">
        <v>33</v>
      </c>
      <c r="B7" s="15" t="s">
        <v>34</v>
      </c>
      <c r="C7" s="15" t="s">
        <v>35</v>
      </c>
      <c r="D7" s="15" t="s">
        <v>36</v>
      </c>
      <c r="E7" s="15" t="s">
        <v>37</v>
      </c>
      <c r="F7" s="15" t="s">
        <v>38</v>
      </c>
      <c r="G7" s="15" t="s">
        <v>39</v>
      </c>
      <c r="H7" s="15" t="s">
        <v>40</v>
      </c>
    </row>
    <row r="8" spans="1:8" s="16" customFormat="1" ht="15.6">
      <c r="A8" s="17" t="s">
        <v>41</v>
      </c>
      <c r="B8" s="17" t="s">
        <v>42</v>
      </c>
      <c r="C8" s="17" t="s">
        <v>43</v>
      </c>
      <c r="D8" s="17" t="s">
        <v>44</v>
      </c>
      <c r="E8" s="17" t="s">
        <v>45</v>
      </c>
      <c r="F8" s="17" t="s">
        <v>46</v>
      </c>
      <c r="G8" s="17" t="s">
        <v>47</v>
      </c>
      <c r="H8" s="18" t="s">
        <v>48</v>
      </c>
    </row>
    <row r="9" spans="1:8" s="16" customFormat="1" ht="26.4" customHeight="1">
      <c r="A9" s="19" t="str">
        <f>'Słownik mat. (przykładowe ceny)'!A3</f>
        <v>MG-MAMMOT-001</v>
      </c>
      <c r="B9" s="19" t="str">
        <f>'Słownik mat. (przykładowe ceny)'!B3</f>
        <v>Rękawiczki jednorazowe</v>
      </c>
      <c r="C9" s="20" t="str">
        <f>'Słownik mat. (przykładowe ceny)'!C3</f>
        <v>materiał jednorazowy</v>
      </c>
      <c r="D9" s="4">
        <v>1</v>
      </c>
      <c r="E9" s="4" t="str">
        <f>'Słownik mat. (przykładowe ceny)'!D3</f>
        <v>szt</v>
      </c>
      <c r="F9" s="4">
        <v>2</v>
      </c>
      <c r="G9" s="21">
        <f>'Słownik mat. (przykładowe ceny)'!E3</f>
        <v>0.45</v>
      </c>
      <c r="H9" s="22">
        <f aca="true" t="shared" si="0" ref="H9:H18">(F9/D9)*G9</f>
        <v>0.9</v>
      </c>
    </row>
    <row r="10" spans="1:8" s="16" customFormat="1" ht="26.4" customHeight="1">
      <c r="A10" s="19" t="str">
        <f>'Słownik mat. (przykładowe ceny)'!A4</f>
        <v>MG-MAMMOT-002</v>
      </c>
      <c r="B10" s="19" t="str">
        <f>'Słownik mat. (przykładowe ceny)'!B4</f>
        <v>Rękawice sterylne</v>
      </c>
      <c r="C10" s="20" t="str">
        <f>'Słownik mat. (przykładowe ceny)'!C4</f>
        <v>materiał jednorazowy</v>
      </c>
      <c r="D10" s="4">
        <v>1</v>
      </c>
      <c r="E10" s="4" t="str">
        <f>'Słownik mat. (przykładowe ceny)'!D4</f>
        <v>pakiet</v>
      </c>
      <c r="F10" s="4">
        <v>1</v>
      </c>
      <c r="G10" s="21">
        <f>'Słownik mat. (przykładowe ceny)'!E4</f>
        <v>2.76</v>
      </c>
      <c r="H10" s="22">
        <f t="shared" si="0"/>
        <v>2.76</v>
      </c>
    </row>
    <row r="11" spans="1:8" s="16" customFormat="1" ht="30.6" customHeight="1">
      <c r="A11" s="19" t="str">
        <f>'Słownik mat. (przykładowe ceny)'!A6</f>
        <v>MG-MAMMOT-004</v>
      </c>
      <c r="B11" s="19" t="str">
        <f>'Słownik mat. (przykładowe ceny)'!B6</f>
        <v>Podkładki higieniczne.
1 rolka = średnio 120 pacjentów</v>
      </c>
      <c r="C11" s="20" t="str">
        <f>'Słownik mat. (przykładowe ceny)'!C6</f>
        <v>materiał jednorazowy</v>
      </c>
      <c r="D11" s="4">
        <v>120</v>
      </c>
      <c r="E11" s="4" t="str">
        <f>'Słownik mat. (przykładowe ceny)'!D6</f>
        <v xml:space="preserve">rolka </v>
      </c>
      <c r="F11" s="4">
        <v>1</v>
      </c>
      <c r="G11" s="21">
        <f>'Słownik mat. (przykładowe ceny)'!E6</f>
        <v>17.69</v>
      </c>
      <c r="H11" s="22">
        <f t="shared" si="0"/>
        <v>0.14741666666666667</v>
      </c>
    </row>
    <row r="12" spans="1:8" s="16" customFormat="1" ht="32.4" customHeight="1">
      <c r="A12" s="19" t="str">
        <f>'Słownik mat. (przykładowe ceny)'!A7</f>
        <v>MG-MAMMOT-005</v>
      </c>
      <c r="B12" s="19" t="str">
        <f>'Słownik mat. (przykładowe ceny)'!B7</f>
        <v>Ręczniki przemysłowe.
1 rolka = średnio 30 pacjentów</v>
      </c>
      <c r="C12" s="20" t="str">
        <f>'Słownik mat. (przykładowe ceny)'!C7</f>
        <v>materiał jednorazowy</v>
      </c>
      <c r="D12" s="4">
        <v>30</v>
      </c>
      <c r="E12" s="4" t="str">
        <f>'Słownik mat. (przykładowe ceny)'!D7</f>
        <v xml:space="preserve">rolka </v>
      </c>
      <c r="F12" s="4">
        <v>1</v>
      </c>
      <c r="G12" s="21">
        <f>'Słownik mat. (przykładowe ceny)'!E7</f>
        <v>5.79</v>
      </c>
      <c r="H12" s="22">
        <f t="shared" si="0"/>
        <v>0.193</v>
      </c>
    </row>
    <row r="13" spans="1:8" s="16" customFormat="1" ht="32.4" customHeight="1">
      <c r="A13" s="19" t="str">
        <f>'Słownik mat. (przykładowe ceny)'!A8</f>
        <v>MG-MAMMOT-006</v>
      </c>
      <c r="B13" s="19" t="str">
        <f>'Słownik mat. (przykładowe ceny)'!B8</f>
        <v>Prześcieradło nieprzemakalne</v>
      </c>
      <c r="C13" s="20" t="str">
        <f>'Słownik mat. (przykładowe ceny)'!C8</f>
        <v>materiał jednorazowy</v>
      </c>
      <c r="D13" s="4">
        <v>1</v>
      </c>
      <c r="E13" s="4" t="str">
        <f>'Słownik mat. (przykładowe ceny)'!D8</f>
        <v>szt</v>
      </c>
      <c r="F13" s="4">
        <v>1</v>
      </c>
      <c r="G13" s="21">
        <f>'Słownik mat. (przykładowe ceny)'!E8</f>
        <v>0.93</v>
      </c>
      <c r="H13" s="22">
        <f t="shared" si="0"/>
        <v>0.93</v>
      </c>
    </row>
    <row r="14" spans="1:8" s="16" customFormat="1" ht="32.4" customHeight="1">
      <c r="A14" s="19" t="str">
        <f>'Słownik mat. (przykładowe ceny)'!A11</f>
        <v>MG-MAMMOT-009</v>
      </c>
      <c r="B14" s="19" t="str">
        <f>'Słownik mat. (przykładowe ceny)'!B11</f>
        <v>Aethylum chloratum Filofarm, aerozol, 70 g
1 opakowanie = średnio 25 pacjentów</v>
      </c>
      <c r="C14" s="20" t="str">
        <f>'Słownik mat. (przykładowe ceny)'!C11</f>
        <v>środek miejscowy do znieczulenia</v>
      </c>
      <c r="D14" s="4">
        <v>25</v>
      </c>
      <c r="E14" s="4" t="str">
        <f>'Słownik mat. (przykładowe ceny)'!D11</f>
        <v>opakowanie</v>
      </c>
      <c r="F14" s="4">
        <v>1</v>
      </c>
      <c r="G14" s="21">
        <f>'Słownik mat. (przykładowe ceny)'!E11</f>
        <v>34.99</v>
      </c>
      <c r="H14" s="22">
        <f t="shared" si="0"/>
        <v>1.3996000000000002</v>
      </c>
    </row>
    <row r="15" spans="1:8" s="16" customFormat="1" ht="33.6" customHeight="1">
      <c r="A15" s="19" t="str">
        <f>'Słownik mat. (przykładowe ceny)'!A12</f>
        <v>MG-MAMMOT-010</v>
      </c>
      <c r="B15" s="19" t="str">
        <f>'Słownik mat. (przykładowe ceny)'!B12</f>
        <v>Żel do USG 0,5 l przeźroczysty
1 butelka = średnio 20 pacjentów</v>
      </c>
      <c r="C15" s="20" t="str">
        <f>'Słownik mat. (przykładowe ceny)'!C12</f>
        <v>materiał zużywalny</v>
      </c>
      <c r="D15" s="4">
        <v>20</v>
      </c>
      <c r="E15" s="4" t="str">
        <f>'Słownik mat. (przykładowe ceny)'!D12</f>
        <v xml:space="preserve">butelka </v>
      </c>
      <c r="F15" s="4">
        <v>1</v>
      </c>
      <c r="G15" s="21">
        <f>'Słownik mat. (przykładowe ceny)'!E12</f>
        <v>2.21</v>
      </c>
      <c r="H15" s="22">
        <f t="shared" si="0"/>
        <v>0.1105</v>
      </c>
    </row>
    <row r="16" spans="1:8" s="16" customFormat="1" ht="36" customHeight="1">
      <c r="A16" s="19" t="str">
        <f>'Słownik mat. (przykładowe ceny)'!A13</f>
        <v>MG-MAMMOT-011</v>
      </c>
      <c r="B16" s="19" t="str">
        <f>'Słownik mat. (przykładowe ceny)'!B13</f>
        <v>Papier do drukarki USG
1 rolka = średnio 65 pacjentów</v>
      </c>
      <c r="C16" s="20" t="str">
        <f>'Słownik mat. (przykładowe ceny)'!C13</f>
        <v>materiał zużywalny</v>
      </c>
      <c r="D16" s="4">
        <v>65</v>
      </c>
      <c r="E16" s="4" t="str">
        <f>'Słownik mat. (przykładowe ceny)'!D13</f>
        <v xml:space="preserve">rolka </v>
      </c>
      <c r="F16" s="4">
        <v>1</v>
      </c>
      <c r="G16" s="21">
        <f>'Słownik mat. (przykładowe ceny)'!E13</f>
        <v>19.8</v>
      </c>
      <c r="H16" s="22">
        <f t="shared" si="0"/>
        <v>0.3046153846153846</v>
      </c>
    </row>
    <row r="17" spans="1:8" s="16" customFormat="1" ht="36" customHeight="1">
      <c r="A17" s="19" t="str">
        <f>'Słownik mat. (przykładowe ceny)'!A26</f>
        <v>MG-MAMMOT-024</v>
      </c>
      <c r="B17" s="19" t="str">
        <f>'Słownik mat. (przykładowe ceny)'!B26</f>
        <v>Igła lokalizacyjna - haczyk</v>
      </c>
      <c r="C17" s="20" t="str">
        <f>'Słownik mat. (przykładowe ceny)'!C26</f>
        <v>materiał jednorazowy</v>
      </c>
      <c r="D17" s="39">
        <v>1</v>
      </c>
      <c r="E17" s="4" t="str">
        <f>'Słownik mat. (przykładowe ceny)'!D26</f>
        <v>szt</v>
      </c>
      <c r="F17" s="4">
        <v>1</v>
      </c>
      <c r="G17" s="21">
        <f>'Słownik mat. (przykładowe ceny)'!E26</f>
        <v>57.08</v>
      </c>
      <c r="H17" s="22">
        <f t="shared" si="0"/>
        <v>57.08</v>
      </c>
    </row>
    <row r="18" spans="1:8" s="16" customFormat="1" ht="27" customHeight="1">
      <c r="A18" s="19" t="str">
        <f>'Słownik mat. (przykładowe ceny)'!A15</f>
        <v>MG-MAMMOT-013</v>
      </c>
      <c r="B18" s="19" t="str">
        <f>'Słownik mat. (przykładowe ceny)'!B15</f>
        <v>Serweta sterylna</v>
      </c>
      <c r="C18" s="20" t="str">
        <f>'Słownik mat. (przykładowe ceny)'!C15</f>
        <v>materiał jednorazowy</v>
      </c>
      <c r="D18" s="39">
        <v>1</v>
      </c>
      <c r="E18" s="4" t="str">
        <f>'Słownik mat. (przykładowe ceny)'!D15</f>
        <v>szt</v>
      </c>
      <c r="F18" s="4">
        <v>1</v>
      </c>
      <c r="G18" s="21">
        <f>'Słownik mat. (przykładowe ceny)'!E15</f>
        <v>1.71</v>
      </c>
      <c r="H18" s="22">
        <f t="shared" si="0"/>
        <v>1.71</v>
      </c>
    </row>
    <row r="19" spans="1:8" s="16" customFormat="1" ht="27" customHeight="1">
      <c r="A19" s="19" t="str">
        <f>'Słownik mat. (przykładowe ceny)'!A20</f>
        <v>MG-MAMMOT-018</v>
      </c>
      <c r="B19" s="19" t="str">
        <f>'Słownik mat. (przykładowe ceny)'!B20</f>
        <v>Cosmopor E 7,2 x 5 cm a 1 szt</v>
      </c>
      <c r="C19" s="20" t="str">
        <f>'Słownik mat. (przykładowe ceny)'!C20</f>
        <v>materiał opatrunkowy</v>
      </c>
      <c r="D19" s="39">
        <v>1</v>
      </c>
      <c r="E19" s="4" t="str">
        <f>'Słownik mat. (przykładowe ceny)'!D20</f>
        <v>szt</v>
      </c>
      <c r="F19" s="4">
        <v>1</v>
      </c>
      <c r="G19" s="21">
        <f>'Słownik mat. (przykładowe ceny)'!E20</f>
        <v>0.21</v>
      </c>
      <c r="H19" s="22">
        <f aca="true" t="shared" si="1" ref="H19:H20">(F19/D19)*G19</f>
        <v>0.21</v>
      </c>
    </row>
    <row r="20" spans="1:8" s="16" customFormat="1" ht="27" customHeight="1">
      <c r="A20" s="19" t="str">
        <f>'Słownik mat. (przykładowe ceny)'!A21</f>
        <v>MG-MAMMOT-019</v>
      </c>
      <c r="B20" s="19" t="str">
        <f>'Słownik mat. (przykładowe ceny)'!B21</f>
        <v>Osłonka medyczna</v>
      </c>
      <c r="C20" s="20" t="str">
        <f>'Słownik mat. (przykładowe ceny)'!C21</f>
        <v>materiał jednorazowy</v>
      </c>
      <c r="D20" s="39">
        <v>1</v>
      </c>
      <c r="E20" s="4" t="str">
        <f>'Słownik mat. (przykładowe ceny)'!D21</f>
        <v>szt</v>
      </c>
      <c r="F20" s="4">
        <v>1</v>
      </c>
      <c r="G20" s="21">
        <f>'Słownik mat. (przykładowe ceny)'!E21</f>
        <v>0.29</v>
      </c>
      <c r="H20" s="22">
        <f t="shared" si="1"/>
        <v>0.29</v>
      </c>
    </row>
    <row r="21" spans="1:8" s="26" customFormat="1" ht="29.4" customHeight="1">
      <c r="A21" s="23" t="s">
        <v>49</v>
      </c>
      <c r="B21" s="24"/>
      <c r="C21" s="24"/>
      <c r="D21" s="24"/>
      <c r="E21" s="24"/>
      <c r="F21" s="24"/>
      <c r="G21" s="24"/>
      <c r="H21" s="25">
        <f>SUM(H9:H20)</f>
        <v>66.03513205128205</v>
      </c>
    </row>
    <row r="22" s="3" customFormat="1" ht="15"/>
    <row r="23" s="3" customFormat="1" ht="15"/>
    <row r="24" s="3" customFormat="1" ht="15"/>
    <row r="25" s="3" customFormat="1" ht="15"/>
    <row r="26" s="3" customFormat="1" ht="15"/>
    <row r="27" s="3" customFormat="1" ht="24.6" customHeight="1">
      <c r="A27" s="12" t="s">
        <v>50</v>
      </c>
    </row>
    <row r="28" spans="1:3" s="3" customFormat="1" ht="24.6" customHeight="1">
      <c r="A28" s="12" t="s">
        <v>51</v>
      </c>
      <c r="B28" s="27" t="s">
        <v>52</v>
      </c>
      <c r="C28" s="27" t="s">
        <v>53</v>
      </c>
    </row>
    <row r="29" spans="1:3" s="3" customFormat="1" ht="24.6" customHeight="1">
      <c r="A29" s="28" t="s">
        <v>21</v>
      </c>
      <c r="B29" s="29">
        <f>'Stawki wynagrodzeń (przykład)'!E5</f>
        <v>107.745217934375</v>
      </c>
      <c r="C29" s="30">
        <f>B29/60</f>
        <v>1.7957536322395835</v>
      </c>
    </row>
    <row r="30" spans="1:3" s="3" customFormat="1" ht="25.8" customHeight="1">
      <c r="A30" s="31" t="s">
        <v>29</v>
      </c>
      <c r="B30" s="33">
        <f>'Stawki wynagrodzeń (przykład)'!E10</f>
        <v>47.6953703734375</v>
      </c>
      <c r="C30" s="33">
        <f aca="true" t="shared" si="2" ref="C30">B30/60</f>
        <v>0.7949228395572916</v>
      </c>
    </row>
    <row r="31" s="3" customFormat="1" ht="25.8" customHeight="1"/>
    <row r="32" spans="1:7" s="16" customFormat="1" ht="57.6">
      <c r="A32" s="15" t="s">
        <v>54</v>
      </c>
      <c r="B32" s="15" t="s">
        <v>55</v>
      </c>
      <c r="C32" s="15" t="s">
        <v>36</v>
      </c>
      <c r="D32" s="15" t="s">
        <v>56</v>
      </c>
      <c r="E32" s="15" t="s">
        <v>57</v>
      </c>
      <c r="F32" s="15" t="s">
        <v>58</v>
      </c>
      <c r="G32" s="15" t="s">
        <v>40</v>
      </c>
    </row>
    <row r="33" spans="1:7" s="16" customFormat="1" ht="15.6">
      <c r="A33" s="34"/>
      <c r="B33" s="17" t="s">
        <v>42</v>
      </c>
      <c r="C33" s="17" t="s">
        <v>44</v>
      </c>
      <c r="D33" s="17" t="s">
        <v>45</v>
      </c>
      <c r="E33" s="17" t="s">
        <v>46</v>
      </c>
      <c r="F33" s="17" t="s">
        <v>47</v>
      </c>
      <c r="G33" s="18" t="s">
        <v>59</v>
      </c>
    </row>
    <row r="34" spans="1:7" s="16" customFormat="1" ht="32.4" customHeight="1">
      <c r="A34" s="35">
        <v>1</v>
      </c>
      <c r="B34" s="36" t="str">
        <f>A29</f>
        <v>Lekarz radiolog</v>
      </c>
      <c r="C34" s="36">
        <v>1</v>
      </c>
      <c r="D34" s="4" t="s">
        <v>60</v>
      </c>
      <c r="E34" s="37">
        <v>20</v>
      </c>
      <c r="F34" s="38">
        <f>C29</f>
        <v>1.7957536322395835</v>
      </c>
      <c r="G34" s="38">
        <f>(E34/C34)*F34</f>
        <v>35.91507264479167</v>
      </c>
    </row>
    <row r="35" spans="1:7" s="16" customFormat="1" ht="32.4" customHeight="1">
      <c r="A35" s="4">
        <v>2</v>
      </c>
      <c r="B35" s="4" t="str">
        <f>A30</f>
        <v>Pielęgniarka</v>
      </c>
      <c r="C35" s="4">
        <v>1</v>
      </c>
      <c r="D35" s="4" t="s">
        <v>60</v>
      </c>
      <c r="E35" s="40">
        <v>20</v>
      </c>
      <c r="F35" s="22">
        <f>C30</f>
        <v>0.7949228395572916</v>
      </c>
      <c r="G35" s="22">
        <f>(E35/C35)*F35</f>
        <v>15.898456791145833</v>
      </c>
    </row>
    <row r="36" spans="1:7" s="26" customFormat="1" ht="32.4" customHeight="1">
      <c r="A36" s="82" t="s">
        <v>49</v>
      </c>
      <c r="B36" s="83"/>
      <c r="C36" s="83"/>
      <c r="D36" s="83"/>
      <c r="E36" s="83"/>
      <c r="F36" s="83"/>
      <c r="G36" s="25">
        <f>SUM(G34:G35)</f>
        <v>51.813529435937504</v>
      </c>
    </row>
    <row r="37" s="3" customFormat="1" ht="15"/>
    <row r="38" s="3" customFormat="1" ht="15"/>
    <row r="39" spans="1:3" s="3" customFormat="1" ht="27" customHeight="1">
      <c r="A39" s="84" t="s">
        <v>61</v>
      </c>
      <c r="B39" s="84"/>
      <c r="C39" s="29">
        <f>H21</f>
        <v>66.03513205128205</v>
      </c>
    </row>
    <row r="40" spans="1:3" s="3" customFormat="1" ht="27" customHeight="1">
      <c r="A40" s="85" t="s">
        <v>62</v>
      </c>
      <c r="B40" s="85"/>
      <c r="C40" s="32">
        <f>G36</f>
        <v>51.813529435937504</v>
      </c>
    </row>
    <row r="41" spans="1:3" s="12" customFormat="1" ht="27" customHeight="1">
      <c r="A41" s="89" t="s">
        <v>63</v>
      </c>
      <c r="B41" s="89"/>
      <c r="C41" s="69">
        <f>SUM(C39:C40)</f>
        <v>117.84866148721954</v>
      </c>
    </row>
    <row r="48" spans="1:3" ht="15">
      <c r="A48" s="68"/>
      <c r="B48" s="68"/>
      <c r="C48" s="68"/>
    </row>
    <row r="49" spans="1:3" ht="15">
      <c r="A49" s="68"/>
      <c r="B49" s="68"/>
      <c r="C49" s="68"/>
    </row>
  </sheetData>
  <mergeCells count="5">
    <mergeCell ref="B1:C1"/>
    <mergeCell ref="A36:F36"/>
    <mergeCell ref="A39:B39"/>
    <mergeCell ref="A40:B40"/>
    <mergeCell ref="A41:B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Dzierwa</dc:creator>
  <cp:keywords/>
  <dc:description/>
  <cp:lastModifiedBy>Magdalena Dzierwa</cp:lastModifiedBy>
  <dcterms:created xsi:type="dcterms:W3CDTF">2015-06-05T18:19:34Z</dcterms:created>
  <dcterms:modified xsi:type="dcterms:W3CDTF">2021-08-05T15:46:19Z</dcterms:modified>
  <cp:category/>
  <cp:version/>
  <cp:contentType/>
  <cp:contentStatus/>
</cp:coreProperties>
</file>